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11355" windowHeight="835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G67" i="1" l="1"/>
  <c r="G66" i="1"/>
  <c r="G65" i="1"/>
  <c r="G64" i="1"/>
  <c r="G63" i="1"/>
  <c r="G61" i="1"/>
  <c r="G58" i="1"/>
  <c r="G57" i="1"/>
  <c r="G56" i="1"/>
  <c r="G55" i="1"/>
  <c r="G54" i="1"/>
  <c r="G53" i="1"/>
  <c r="G52" i="1"/>
  <c r="G51" i="1"/>
  <c r="G50" i="1"/>
  <c r="G47" i="1"/>
  <c r="G46" i="1"/>
  <c r="G45" i="1"/>
  <c r="G29" i="1"/>
  <c r="G28" i="1"/>
  <c r="G27" i="1"/>
  <c r="G26" i="1"/>
  <c r="G25" i="1"/>
  <c r="G24" i="1"/>
  <c r="G23" i="1"/>
  <c r="G22" i="1"/>
  <c r="G21" i="1"/>
  <c r="G20" i="1"/>
  <c r="G13" i="1"/>
  <c r="H13" i="1" s="1"/>
  <c r="G12" i="1"/>
  <c r="H12" i="1" s="1"/>
  <c r="H9" i="1"/>
  <c r="H14" i="1" l="1"/>
  <c r="H67" i="1"/>
  <c r="H66" i="1"/>
  <c r="H65" i="1"/>
  <c r="H64" i="1"/>
  <c r="H63" i="1"/>
  <c r="H61" i="1"/>
  <c r="H58" i="1"/>
  <c r="H57" i="1"/>
  <c r="H56" i="1"/>
  <c r="H55" i="1"/>
  <c r="H54" i="1"/>
  <c r="H53" i="1"/>
  <c r="H52" i="1"/>
  <c r="H51" i="1"/>
  <c r="H50" i="1"/>
  <c r="H46" i="1"/>
  <c r="H45" i="1"/>
  <c r="H29" i="1"/>
  <c r="H28" i="1"/>
  <c r="H27" i="1"/>
  <c r="H26" i="1"/>
  <c r="H25" i="1"/>
  <c r="H24" i="1"/>
  <c r="H23" i="1"/>
  <c r="H22" i="1"/>
  <c r="H21" i="1"/>
  <c r="H20" i="1"/>
  <c r="H17" i="1"/>
  <c r="H16" i="1"/>
  <c r="H47" i="1"/>
  <c r="H10" i="1"/>
  <c r="H18" i="1" l="1"/>
  <c r="H48" i="1"/>
  <c r="H68" i="1"/>
  <c r="H30" i="1"/>
  <c r="H31" i="1" s="1"/>
  <c r="H59" i="1"/>
  <c r="H70" i="1" l="1"/>
  <c r="H71" i="1" s="1"/>
</calcChain>
</file>

<file path=xl/sharedStrings.xml><?xml version="1.0" encoding="utf-8"?>
<sst xmlns="http://schemas.openxmlformats.org/spreadsheetml/2006/main" count="173" uniqueCount="120">
  <si>
    <t>SERVIÇOS PRELIMINARES</t>
  </si>
  <si>
    <t>GALERIA DE ÁGUAS PLUVIAIS</t>
  </si>
  <si>
    <t>1.1</t>
  </si>
  <si>
    <t>2.1</t>
  </si>
  <si>
    <t>2.2</t>
  </si>
  <si>
    <t>m²</t>
  </si>
  <si>
    <t>m³</t>
  </si>
  <si>
    <t>m</t>
  </si>
  <si>
    <t>Ud</t>
  </si>
  <si>
    <t>ITEM</t>
  </si>
  <si>
    <t>SERVIÇOS</t>
  </si>
  <si>
    <t>UNID</t>
  </si>
  <si>
    <t>TERRAPLENAGEM</t>
  </si>
  <si>
    <t>Espalhamento de Material de 1ª Categoria</t>
  </si>
  <si>
    <t>PAVIMENTAÇÃO ASFÁLTICA</t>
  </si>
  <si>
    <t>Regularização e Compactação do Sub-Leito</t>
  </si>
  <si>
    <t>m³.Km</t>
  </si>
  <si>
    <t>Imprimação, Execução e Fornecimento de CM-30</t>
  </si>
  <si>
    <t xml:space="preserve">Transporte  Comercial de Materiais </t>
  </si>
  <si>
    <t>5.1</t>
  </si>
  <si>
    <t>SERVIÇOS COMPLEMENTARES</t>
  </si>
  <si>
    <t>QUANT.</t>
  </si>
  <si>
    <t>PREÇO</t>
  </si>
  <si>
    <t>UNIT.</t>
  </si>
  <si>
    <t>TOTAL</t>
  </si>
  <si>
    <t>CODIGO</t>
  </si>
  <si>
    <t>SINAPI</t>
  </si>
  <si>
    <t>Projeto Completo de Drenagem e Pavimentação</t>
  </si>
  <si>
    <t>RESPONSÁVEL TÉCNICO</t>
  </si>
  <si>
    <t>ENGº CIVIL JOSÉ MAURICIO GUITTI TONZAR</t>
  </si>
  <si>
    <t>Transporte Comercial de Brita</t>
  </si>
  <si>
    <t>73962/004</t>
  </si>
  <si>
    <t>74153/001</t>
  </si>
  <si>
    <t>74205/001</t>
  </si>
  <si>
    <t>Escavação Mecânica de Material de 1ª Categoria</t>
  </si>
  <si>
    <t>4.1</t>
  </si>
  <si>
    <t>4.2</t>
  </si>
  <si>
    <t>4.3</t>
  </si>
  <si>
    <r>
      <t>OBRA:</t>
    </r>
    <r>
      <rPr>
        <sz val="11"/>
        <rFont val="Verdana"/>
        <family val="2"/>
      </rPr>
      <t xml:space="preserve"> Pavimentação Asfáltica</t>
    </r>
  </si>
  <si>
    <r>
      <t>m</t>
    </r>
    <r>
      <rPr>
        <vertAlign val="superscript"/>
        <sz val="9"/>
        <rFont val="Verdana"/>
        <family val="2"/>
      </rPr>
      <t>3</t>
    </r>
  </si>
  <si>
    <t>Barraco simples da obra</t>
  </si>
  <si>
    <t>Placas da obra</t>
  </si>
  <si>
    <t>Escavação mecânica</t>
  </si>
  <si>
    <t>Escavação manual</t>
  </si>
  <si>
    <t>Regularização e compactação manual de fundo de vala</t>
  </si>
  <si>
    <t>Reaterro compactado</t>
  </si>
  <si>
    <t>Carga e transporte do material escavado excedente</t>
  </si>
  <si>
    <t>Lastro de brita nº 3</t>
  </si>
  <si>
    <t>Boca de lobo dupla, com grelha metálica</t>
  </si>
  <si>
    <t>PROJETO</t>
  </si>
  <si>
    <t xml:space="preserve">Meio-Fio com sargeta em concreto simples, </t>
  </si>
  <si>
    <t>5.2</t>
  </si>
  <si>
    <t>74237/001</t>
  </si>
  <si>
    <t>74210/001</t>
  </si>
  <si>
    <t>74209/001</t>
  </si>
  <si>
    <t>73965/011</t>
  </si>
  <si>
    <t>74015/001</t>
  </si>
  <si>
    <t>74154/001</t>
  </si>
  <si>
    <t>73902/001</t>
  </si>
  <si>
    <r>
      <t>LOCAIS:</t>
    </r>
    <r>
      <rPr>
        <sz val="11"/>
        <rFont val="Verdana"/>
        <family val="2"/>
      </rPr>
      <t xml:space="preserve"> Diversos                       </t>
    </r>
  </si>
  <si>
    <t>Poço de visita com tampão de fofo - largura = 2,00 m</t>
  </si>
  <si>
    <t>Eecução de calçada em concreto 1:3:5 (FCK=12 MPA) preparo mecânico</t>
  </si>
  <si>
    <t>Sinalização horizontal com tinta retrorrefletiva a base de resina acrilica com microesfera de vidro</t>
  </si>
  <si>
    <t>Placa esmaltada para identificação NR de rua, dimensões 45X25CM</t>
  </si>
  <si>
    <t>unid.</t>
  </si>
  <si>
    <t>73916/002</t>
  </si>
  <si>
    <t>Carga e descarga mecanizadas de entulho</t>
  </si>
  <si>
    <t>73856/009</t>
  </si>
  <si>
    <t>t</t>
  </si>
  <si>
    <t>C.B.U.Q. (CAP) – fornecimento de material e aplicação, espessura média 2,50cm</t>
  </si>
  <si>
    <t>3.1</t>
  </si>
  <si>
    <t>3.2</t>
  </si>
  <si>
    <t>3.3</t>
  </si>
  <si>
    <t>5.3</t>
  </si>
  <si>
    <t>seção 615 cm², caiado a 1 demão</t>
  </si>
  <si>
    <t>PLANILHA ORÇAMENTÁRIA</t>
  </si>
  <si>
    <t>SUB-TOTAL</t>
  </si>
  <si>
    <t xml:space="preserve">SUB-TOTAL </t>
  </si>
  <si>
    <t>SUB-TOTAL-1 (DRENAGEM)</t>
  </si>
  <si>
    <t xml:space="preserve">Sub-Total </t>
  </si>
  <si>
    <t>SUB-TOTAL-2 (PAVIMENTAÇÃO)</t>
  </si>
  <si>
    <t>TOTAL GERAL-(SUB-TOTAL 1 + SUB-TOTAL 2)</t>
  </si>
  <si>
    <t>BDI</t>
  </si>
  <si>
    <t>PREÇO COM</t>
  </si>
  <si>
    <t>PREÇO SEM</t>
  </si>
  <si>
    <t>73892/001</t>
  </si>
  <si>
    <r>
      <t>DATA:</t>
    </r>
    <r>
      <rPr>
        <sz val="11"/>
        <rFont val="Verdana"/>
        <family val="2"/>
      </rPr>
      <t xml:space="preserve"> SINAP - COMPOSIÇÃO - JANEIRO/2016                                                             </t>
    </r>
  </si>
  <si>
    <t>74010/001</t>
  </si>
  <si>
    <t>Carga e descarga de solo utilizando caminhã0 basculante de 6,00</t>
  </si>
  <si>
    <t>4s0620001</t>
  </si>
  <si>
    <t xml:space="preserve">Transporte Comercial </t>
  </si>
  <si>
    <t>3.4</t>
  </si>
  <si>
    <t>3.5</t>
  </si>
  <si>
    <t>3.6</t>
  </si>
  <si>
    <t>3.7</t>
  </si>
  <si>
    <t>3.7.1</t>
  </si>
  <si>
    <t>3.8</t>
  </si>
  <si>
    <t>3.9</t>
  </si>
  <si>
    <t>5.4</t>
  </si>
  <si>
    <t>5.4.1</t>
  </si>
  <si>
    <t>5.4.2</t>
  </si>
  <si>
    <t>5.5</t>
  </si>
  <si>
    <t>5.6</t>
  </si>
  <si>
    <t>5.7</t>
  </si>
  <si>
    <t>6.1</t>
  </si>
  <si>
    <t>6.2</t>
  </si>
  <si>
    <t>6.3</t>
  </si>
  <si>
    <t>6.2.1</t>
  </si>
  <si>
    <t>6.3.1</t>
  </si>
  <si>
    <t>Fornecimento e implantacao de placa de identificação PARE</t>
  </si>
  <si>
    <t>6.3.2</t>
  </si>
  <si>
    <t>Tubo de aço galvanizado com costura 4" (80MM), inclusive conexões-Fornecimento e instalações</t>
  </si>
  <si>
    <t>Fornecimento e lançamento de brita nº 4 (BASE)</t>
  </si>
  <si>
    <t>Execução de Base Estabilizada Granulometricamente com Compactação (SUB-BASE)</t>
  </si>
  <si>
    <t>73976/010</t>
  </si>
  <si>
    <t>Fornecimento e assentamento de tubos de concreto armado, classe CA-1, diâmetro 0,80 m</t>
  </si>
  <si>
    <t>Fornecimento e assentamento de tubos de concreto armado, classe CA-1, diâmetro 0,40 m</t>
  </si>
  <si>
    <r>
      <t>DATA:</t>
    </r>
    <r>
      <rPr>
        <sz val="11"/>
        <rFont val="Verdana"/>
        <family val="2"/>
      </rPr>
      <t xml:space="preserve"> SINAP - COMPOSIÇÃO - JANEIRO/2016 - NÃO DESONERADA                                                   </t>
    </r>
  </si>
  <si>
    <r>
      <t>OBRA:</t>
    </r>
    <r>
      <rPr>
        <sz val="11"/>
        <rFont val="Verdana"/>
        <family val="2"/>
      </rPr>
      <t xml:space="preserve">  Drenagem - Galeria de Águas Pluviais                                          </t>
    </r>
    <r>
      <rPr>
        <b/>
        <sz val="11"/>
        <rFont val="Verdana"/>
        <family val="2"/>
      </rPr>
      <t>BDI-23,38%</t>
    </r>
  </si>
  <si>
    <r>
      <t>LOCAIS:</t>
    </r>
    <r>
      <rPr>
        <sz val="11"/>
        <rFont val="Verdana"/>
        <family val="2"/>
      </rPr>
      <t xml:space="preserve">DIVERSAS LOCALIDADES        </t>
    </r>
    <r>
      <rPr>
        <b/>
        <sz val="11"/>
        <rFont val="Verdana"/>
        <family val="2"/>
      </rPr>
      <t>BDI-23,38%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</si>
</sst>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17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10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8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sz val="10"/>
      <color indexed="10"/>
      <name val="Verdana"/>
      <family val="2"/>
    </font>
    <font>
      <vertAlign val="superscript"/>
      <sz val="9"/>
      <name val="Verdana"/>
      <family val="2"/>
    </font>
    <font>
      <b/>
      <sz val="13"/>
      <name val="Verdana"/>
      <family val="2"/>
    </font>
    <font>
      <sz val="9"/>
      <name val="Arial"/>
      <family val="2"/>
    </font>
    <font>
      <sz val="8"/>
      <name val="Verdana"/>
      <family val="2"/>
    </font>
    <font>
      <sz val="10"/>
      <color indexed="10"/>
      <name val="Verdana"/>
      <family val="2"/>
    </font>
    <font>
      <sz val="9"/>
      <color indexed="8"/>
      <name val="Verdana"/>
      <family val="2"/>
    </font>
    <font>
      <b/>
      <sz val="10"/>
      <color indexed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8">
    <xf numFmtId="0" fontId="0" fillId="0" borderId="0" xfId="0"/>
    <xf numFmtId="0" fontId="3" fillId="0" borderId="0" xfId="0" applyFont="1"/>
    <xf numFmtId="0" fontId="3" fillId="0" borderId="0" xfId="0" applyFont="1" applyFill="1"/>
    <xf numFmtId="0" fontId="3" fillId="0" borderId="1" xfId="0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2" fontId="3" fillId="0" borderId="0" xfId="0" applyNumberFormat="1" applyFont="1"/>
    <xf numFmtId="0" fontId="3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0" fontId="3" fillId="0" borderId="0" xfId="0" applyFont="1" applyAlignment="1">
      <alignment horizontal="left"/>
    </xf>
    <xf numFmtId="0" fontId="9" fillId="0" borderId="0" xfId="0" applyFont="1"/>
    <xf numFmtId="0" fontId="3" fillId="0" borderId="7" xfId="0" applyFont="1" applyBorder="1"/>
    <xf numFmtId="0" fontId="3" fillId="0" borderId="0" xfId="0" applyFont="1" applyBorder="1"/>
    <xf numFmtId="0" fontId="3" fillId="0" borderId="8" xfId="0" applyFont="1" applyBorder="1"/>
    <xf numFmtId="4" fontId="3" fillId="0" borderId="0" xfId="0" applyNumberFormat="1" applyFont="1" applyFill="1"/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justify" vertical="center" wrapText="1"/>
    </xf>
    <xf numFmtId="0" fontId="8" fillId="0" borderId="10" xfId="0" applyFont="1" applyFill="1" applyBorder="1" applyAlignment="1">
      <alignment horizontal="center" vertical="center" wrapText="1"/>
    </xf>
    <xf numFmtId="164" fontId="8" fillId="0" borderId="10" xfId="1" applyFont="1" applyFill="1" applyBorder="1" applyAlignment="1">
      <alignment horizontal="right" vertical="center" wrapText="1"/>
    </xf>
    <xf numFmtId="2" fontId="8" fillId="0" borderId="10" xfId="0" applyNumberFormat="1" applyFont="1" applyFill="1" applyBorder="1" applyAlignment="1">
      <alignment horizontal="right" vertical="center" wrapText="1"/>
    </xf>
    <xf numFmtId="4" fontId="8" fillId="0" borderId="10" xfId="0" applyNumberFormat="1" applyFont="1" applyFill="1" applyBorder="1" applyAlignment="1">
      <alignment horizontal="right" vertical="center" wrapText="1"/>
    </xf>
    <xf numFmtId="0" fontId="8" fillId="0" borderId="11" xfId="0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right" vertical="top" wrapText="1"/>
    </xf>
    <xf numFmtId="2" fontId="8" fillId="0" borderId="10" xfId="0" applyNumberFormat="1" applyFont="1" applyFill="1" applyBorder="1" applyAlignment="1">
      <alignment horizontal="right" vertical="top" wrapText="1"/>
    </xf>
    <xf numFmtId="10" fontId="3" fillId="0" borderId="0" xfId="0" applyNumberFormat="1" applyFont="1"/>
    <xf numFmtId="164" fontId="3" fillId="0" borderId="0" xfId="0" applyNumberFormat="1" applyFont="1" applyFill="1"/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justify" vertical="top" wrapText="1"/>
    </xf>
    <xf numFmtId="0" fontId="12" fillId="0" borderId="10" xfId="0" applyFont="1" applyBorder="1"/>
    <xf numFmtId="0" fontId="8" fillId="0" borderId="1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2" fontId="8" fillId="0" borderId="10" xfId="0" applyNumberFormat="1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center" vertical="center"/>
    </xf>
    <xf numFmtId="2" fontId="7" fillId="0" borderId="10" xfId="0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center" vertical="top" wrapText="1"/>
    </xf>
    <xf numFmtId="164" fontId="7" fillId="0" borderId="10" xfId="1" applyFont="1" applyFill="1" applyBorder="1" applyAlignment="1">
      <alignment horizontal="right" wrapText="1"/>
    </xf>
    <xf numFmtId="2" fontId="7" fillId="0" borderId="10" xfId="0" applyNumberFormat="1" applyFont="1" applyFill="1" applyBorder="1" applyAlignment="1">
      <alignment horizontal="right" vertical="top" wrapText="1"/>
    </xf>
    <xf numFmtId="4" fontId="7" fillId="0" borderId="10" xfId="0" applyNumberFormat="1" applyFont="1" applyFill="1" applyBorder="1" applyAlignment="1">
      <alignment horizontal="right" vertical="top" wrapText="1"/>
    </xf>
    <xf numFmtId="0" fontId="7" fillId="0" borderId="11" xfId="0" applyFont="1" applyFill="1" applyBorder="1" applyAlignment="1">
      <alignment horizontal="right" vertical="top" wrapText="1"/>
    </xf>
    <xf numFmtId="164" fontId="8" fillId="0" borderId="10" xfId="1" applyFont="1" applyFill="1" applyBorder="1" applyAlignment="1">
      <alignment horizontal="right" wrapText="1"/>
    </xf>
    <xf numFmtId="0" fontId="8" fillId="0" borderId="9" xfId="0" applyFont="1" applyFill="1" applyBorder="1"/>
    <xf numFmtId="0" fontId="8" fillId="0" borderId="10" xfId="0" applyFont="1" applyFill="1" applyBorder="1"/>
    <xf numFmtId="0" fontId="8" fillId="0" borderId="11" xfId="0" applyFont="1" applyFill="1" applyBorder="1"/>
    <xf numFmtId="0" fontId="7" fillId="0" borderId="10" xfId="0" applyFont="1" applyFill="1" applyBorder="1" applyAlignment="1">
      <alignment horizontal="right" vertical="top" wrapText="1"/>
    </xf>
    <xf numFmtId="0" fontId="7" fillId="0" borderId="10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right" vertical="center" wrapText="1"/>
    </xf>
    <xf numFmtId="4" fontId="7" fillId="0" borderId="10" xfId="0" applyNumberFormat="1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4" fontId="7" fillId="0" borderId="14" xfId="0" applyNumberFormat="1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6" fillId="0" borderId="11" xfId="0" applyFont="1" applyFill="1" applyBorder="1" applyAlignment="1">
      <alignment horizontal="right" vertical="top" wrapText="1"/>
    </xf>
    <xf numFmtId="0" fontId="13" fillId="0" borderId="11" xfId="0" applyFont="1" applyFill="1" applyBorder="1" applyAlignment="1">
      <alignment horizontal="right" vertical="top" wrapText="1"/>
    </xf>
    <xf numFmtId="3" fontId="13" fillId="0" borderId="11" xfId="0" applyNumberFormat="1" applyFont="1" applyFill="1" applyBorder="1" applyAlignment="1">
      <alignment horizontal="right" vertical="center" wrapText="1"/>
    </xf>
    <xf numFmtId="0" fontId="6" fillId="0" borderId="11" xfId="0" applyFont="1" applyFill="1" applyBorder="1" applyAlignment="1">
      <alignment horizontal="right" vertical="center" wrapText="1"/>
    </xf>
    <xf numFmtId="0" fontId="13" fillId="2" borderId="11" xfId="0" applyFont="1" applyFill="1" applyBorder="1" applyAlignment="1">
      <alignment horizontal="right" vertical="center" wrapText="1"/>
    </xf>
    <xf numFmtId="3" fontId="13" fillId="2" borderId="11" xfId="0" applyNumberFormat="1" applyFont="1" applyFill="1" applyBorder="1" applyAlignment="1">
      <alignment horizontal="right" vertical="center" wrapText="1"/>
    </xf>
    <xf numFmtId="4" fontId="8" fillId="2" borderId="10" xfId="0" applyNumberFormat="1" applyFont="1" applyFill="1" applyBorder="1" applyAlignment="1">
      <alignment horizontal="right" vertical="center" wrapText="1"/>
    </xf>
    <xf numFmtId="2" fontId="8" fillId="2" borderId="10" xfId="0" applyNumberFormat="1" applyFont="1" applyFill="1" applyBorder="1" applyAlignment="1">
      <alignment horizontal="right" vertical="center" wrapText="1"/>
    </xf>
    <xf numFmtId="0" fontId="8" fillId="2" borderId="10" xfId="0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horizontal="right" vertical="center" wrapText="1"/>
    </xf>
    <xf numFmtId="4" fontId="7" fillId="2" borderId="10" xfId="0" applyNumberFormat="1" applyFont="1" applyFill="1" applyBorder="1" applyAlignment="1">
      <alignment horizontal="right" vertical="center" wrapText="1"/>
    </xf>
    <xf numFmtId="0" fontId="6" fillId="2" borderId="11" xfId="0" applyFont="1" applyFill="1" applyBorder="1" applyAlignment="1">
      <alignment horizontal="right" vertical="center" wrapText="1"/>
    </xf>
    <xf numFmtId="2" fontId="8" fillId="2" borderId="10" xfId="0" applyNumberFormat="1" applyFont="1" applyFill="1" applyBorder="1" applyAlignment="1">
      <alignment vertical="center"/>
    </xf>
    <xf numFmtId="2" fontId="8" fillId="2" borderId="10" xfId="0" applyNumberFormat="1" applyFont="1" applyFill="1" applyBorder="1"/>
    <xf numFmtId="164" fontId="8" fillId="2" borderId="10" xfId="1" applyFont="1" applyFill="1" applyBorder="1" applyAlignment="1">
      <alignment horizontal="right" vertical="center"/>
    </xf>
    <xf numFmtId="164" fontId="8" fillId="2" borderId="10" xfId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horizontal="center" vertical="center" wrapText="1"/>
    </xf>
    <xf numFmtId="4" fontId="7" fillId="2" borderId="10" xfId="0" applyNumberFormat="1" applyFont="1" applyFill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43" fontId="3" fillId="0" borderId="0" xfId="0" applyNumberFormat="1" applyFont="1" applyFill="1"/>
    <xf numFmtId="2" fontId="8" fillId="2" borderId="10" xfId="0" applyNumberFormat="1" applyFont="1" applyFill="1" applyBorder="1" applyAlignment="1">
      <alignment horizontal="right" vertical="center"/>
    </xf>
    <xf numFmtId="164" fontId="7" fillId="2" borderId="10" xfId="1" applyFont="1" applyFill="1" applyBorder="1" applyAlignment="1">
      <alignment horizontal="right" vertical="center"/>
    </xf>
    <xf numFmtId="4" fontId="3" fillId="0" borderId="0" xfId="0" applyNumberFormat="1" applyFont="1"/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top" wrapText="1"/>
    </xf>
    <xf numFmtId="0" fontId="13" fillId="0" borderId="0" xfId="0" applyFont="1" applyFill="1" applyBorder="1" applyAlignment="1">
      <alignment horizontal="right" vertical="top" wrapText="1"/>
    </xf>
    <xf numFmtId="3" fontId="13" fillId="0" borderId="0" xfId="0" applyNumberFormat="1" applyFont="1" applyFill="1" applyBorder="1" applyAlignment="1">
      <alignment horizontal="right" vertical="center" wrapText="1"/>
    </xf>
    <xf numFmtId="3" fontId="13" fillId="2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13" fillId="2" borderId="0" xfId="0" applyFont="1" applyFill="1" applyBorder="1" applyAlignment="1">
      <alignment horizontal="right" vertical="center" wrapText="1"/>
    </xf>
    <xf numFmtId="0" fontId="8" fillId="0" borderId="0" xfId="0" applyFont="1" applyFill="1" applyBorder="1"/>
    <xf numFmtId="0" fontId="11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/>
    </xf>
    <xf numFmtId="9" fontId="6" fillId="0" borderId="10" xfId="0" applyNumberFormat="1" applyFont="1" applyFill="1" applyBorder="1" applyAlignment="1">
      <alignment horizontal="center"/>
    </xf>
    <xf numFmtId="2" fontId="3" fillId="0" borderId="0" xfId="0" applyNumberFormat="1" applyFont="1" applyFill="1"/>
    <xf numFmtId="4" fontId="14" fillId="0" borderId="0" xfId="0" applyNumberFormat="1" applyFont="1"/>
    <xf numFmtId="164" fontId="3" fillId="0" borderId="0" xfId="0" applyNumberFormat="1" applyFont="1"/>
    <xf numFmtId="164" fontId="8" fillId="2" borderId="10" xfId="1" applyNumberFormat="1" applyFont="1" applyFill="1" applyBorder="1" applyAlignment="1">
      <alignment horizontal="right" vertical="center"/>
    </xf>
    <xf numFmtId="0" fontId="15" fillId="0" borderId="10" xfId="0" applyFont="1" applyFill="1" applyBorder="1" applyAlignment="1">
      <alignment horizontal="justify" vertical="center" wrapText="1"/>
    </xf>
    <xf numFmtId="2" fontId="16" fillId="0" borderId="0" xfId="0" applyNumberFormat="1" applyFont="1"/>
    <xf numFmtId="43" fontId="3" fillId="0" borderId="0" xfId="0" applyNumberFormat="1" applyFont="1"/>
    <xf numFmtId="0" fontId="8" fillId="2" borderId="20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top" wrapText="1"/>
    </xf>
    <xf numFmtId="0" fontId="8" fillId="3" borderId="10" xfId="0" applyFont="1" applyFill="1" applyBorder="1" applyAlignment="1">
      <alignment horizontal="justify" vertical="center" wrapText="1"/>
    </xf>
    <xf numFmtId="0" fontId="8" fillId="3" borderId="10" xfId="0" applyFont="1" applyFill="1" applyBorder="1" applyAlignment="1">
      <alignment horizontal="center" vertical="center" wrapText="1"/>
    </xf>
    <xf numFmtId="164" fontId="8" fillId="3" borderId="10" xfId="1" applyFont="1" applyFill="1" applyBorder="1" applyAlignment="1">
      <alignment horizontal="right" vertical="center" wrapText="1"/>
    </xf>
    <xf numFmtId="0" fontId="13" fillId="3" borderId="11" xfId="0" applyFont="1" applyFill="1" applyBorder="1" applyAlignment="1">
      <alignment horizontal="right" vertical="center" wrapText="1"/>
    </xf>
    <xf numFmtId="0" fontId="8" fillId="2" borderId="22" xfId="0" applyFont="1" applyFill="1" applyBorder="1"/>
    <xf numFmtId="0" fontId="8" fillId="2" borderId="23" xfId="0" applyFont="1" applyFill="1" applyBorder="1" applyAlignment="1">
      <alignment vertical="center" wrapText="1"/>
    </xf>
    <xf numFmtId="0" fontId="13" fillId="3" borderId="0" xfId="0" applyFont="1" applyFill="1" applyBorder="1" applyAlignment="1">
      <alignment horizontal="right" vertical="center" wrapText="1"/>
    </xf>
    <xf numFmtId="0" fontId="3" fillId="3" borderId="0" xfId="0" applyFont="1" applyFill="1"/>
    <xf numFmtId="0" fontId="15" fillId="3" borderId="10" xfId="0" applyFont="1" applyFill="1" applyBorder="1" applyAlignment="1">
      <alignment horizontal="justify" vertical="center" wrapText="1"/>
    </xf>
    <xf numFmtId="2" fontId="8" fillId="3" borderId="10" xfId="0" applyNumberFormat="1" applyFont="1" applyFill="1" applyBorder="1" applyAlignment="1">
      <alignment horizontal="right" vertical="center" wrapText="1"/>
    </xf>
    <xf numFmtId="0" fontId="8" fillId="3" borderId="10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left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center"/>
    </xf>
    <xf numFmtId="0" fontId="2" fillId="0" borderId="10" xfId="0" applyFont="1" applyBorder="1"/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7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6" fillId="0" borderId="21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abSelected="1" zoomScaleNormal="130" workbookViewId="0">
      <selection activeCell="L57" sqref="L57"/>
    </sheetView>
  </sheetViews>
  <sheetFormatPr defaultRowHeight="12.75" x14ac:dyDescent="0.2"/>
  <cols>
    <col min="1" max="1" width="7" style="1" customWidth="1"/>
    <col min="2" max="2" width="41.140625" style="1" bestFit="1" customWidth="1"/>
    <col min="3" max="3" width="6.85546875" style="1" bestFit="1" customWidth="1"/>
    <col min="4" max="4" width="11.28515625" style="1" bestFit="1" customWidth="1"/>
    <col min="5" max="5" width="14" style="1" bestFit="1" customWidth="1"/>
    <col min="6" max="6" width="9.5703125" style="1" hidden="1" customWidth="1"/>
    <col min="7" max="7" width="11" style="1" customWidth="1"/>
    <col min="8" max="8" width="14.7109375" style="1" bestFit="1" customWidth="1"/>
    <col min="9" max="10" width="11.5703125" style="1" customWidth="1"/>
    <col min="11" max="12" width="15" style="1" bestFit="1" customWidth="1"/>
    <col min="13" max="13" width="13.7109375" style="1" bestFit="1" customWidth="1"/>
    <col min="14" max="14" width="9.28515625" style="1" bestFit="1" customWidth="1"/>
    <col min="15" max="16384" width="9.140625" style="1"/>
  </cols>
  <sheetData>
    <row r="1" spans="1:12" ht="26.25" customHeight="1" x14ac:dyDescent="0.2">
      <c r="A1" s="160" t="s">
        <v>75</v>
      </c>
      <c r="B1" s="161"/>
      <c r="C1" s="161"/>
      <c r="D1" s="161"/>
      <c r="E1" s="161"/>
      <c r="F1" s="161"/>
      <c r="G1" s="161"/>
      <c r="H1" s="161"/>
      <c r="I1" s="162"/>
      <c r="J1" s="100"/>
    </row>
    <row r="2" spans="1:12" ht="14.25" x14ac:dyDescent="0.2">
      <c r="A2" s="146" t="s">
        <v>118</v>
      </c>
      <c r="B2" s="147"/>
      <c r="C2" s="147"/>
      <c r="D2" s="147"/>
      <c r="E2" s="147"/>
      <c r="F2" s="147"/>
      <c r="G2" s="147"/>
      <c r="H2" s="147"/>
      <c r="I2" s="148"/>
      <c r="J2" s="95"/>
    </row>
    <row r="3" spans="1:12" ht="14.25" x14ac:dyDescent="0.2">
      <c r="A3" s="146" t="s">
        <v>59</v>
      </c>
      <c r="B3" s="147"/>
      <c r="C3" s="147"/>
      <c r="D3" s="147"/>
      <c r="E3" s="147"/>
      <c r="F3" s="147"/>
      <c r="G3" s="147"/>
      <c r="H3" s="147"/>
      <c r="I3" s="148"/>
      <c r="J3" s="95"/>
    </row>
    <row r="4" spans="1:12" ht="14.25" x14ac:dyDescent="0.2">
      <c r="A4" s="146" t="s">
        <v>117</v>
      </c>
      <c r="B4" s="147"/>
      <c r="C4" s="147"/>
      <c r="D4" s="147"/>
      <c r="E4" s="147"/>
      <c r="F4" s="147"/>
      <c r="G4" s="147"/>
      <c r="H4" s="147"/>
      <c r="I4" s="148"/>
      <c r="J4" s="95"/>
    </row>
    <row r="5" spans="1:12" ht="7.5" customHeight="1" thickBot="1" x14ac:dyDescent="0.25">
      <c r="A5" s="3"/>
      <c r="B5" s="4"/>
      <c r="C5" s="4"/>
      <c r="D5" s="4"/>
      <c r="E5" s="4"/>
      <c r="F5" s="4"/>
      <c r="G5" s="4"/>
      <c r="H5" s="4"/>
      <c r="I5" s="5"/>
      <c r="J5" s="101"/>
    </row>
    <row r="6" spans="1:12" x14ac:dyDescent="0.2">
      <c r="A6" s="175" t="s">
        <v>9</v>
      </c>
      <c r="B6" s="176" t="s">
        <v>10</v>
      </c>
      <c r="C6" s="177" t="s">
        <v>11</v>
      </c>
      <c r="D6" s="177" t="s">
        <v>21</v>
      </c>
      <c r="E6" s="30" t="s">
        <v>22</v>
      </c>
      <c r="F6" s="30" t="s">
        <v>22</v>
      </c>
      <c r="G6" s="32" t="s">
        <v>83</v>
      </c>
      <c r="H6" s="30" t="s">
        <v>22</v>
      </c>
      <c r="I6" s="31" t="s">
        <v>25</v>
      </c>
      <c r="J6" s="102"/>
    </row>
    <row r="7" spans="1:12" x14ac:dyDescent="0.2">
      <c r="A7" s="149"/>
      <c r="B7" s="150"/>
      <c r="C7" s="152"/>
      <c r="D7" s="151"/>
      <c r="E7" s="32" t="s">
        <v>23</v>
      </c>
      <c r="F7" s="32" t="s">
        <v>23</v>
      </c>
      <c r="G7" s="119" t="s">
        <v>82</v>
      </c>
      <c r="H7" s="32" t="s">
        <v>24</v>
      </c>
      <c r="I7" s="33" t="s">
        <v>26</v>
      </c>
      <c r="J7" s="102"/>
    </row>
    <row r="8" spans="1:12" ht="18" customHeight="1" x14ac:dyDescent="0.2">
      <c r="A8" s="34">
        <v>1</v>
      </c>
      <c r="B8" s="35" t="s">
        <v>49</v>
      </c>
      <c r="C8" s="36"/>
      <c r="D8" s="37"/>
      <c r="E8" s="38"/>
      <c r="F8" s="38"/>
      <c r="G8" s="38"/>
      <c r="H8" s="38"/>
      <c r="I8" s="39"/>
      <c r="J8" s="103"/>
    </row>
    <row r="9" spans="1:12" ht="22.5" x14ac:dyDescent="0.2">
      <c r="A9" s="128" t="s">
        <v>2</v>
      </c>
      <c r="B9" s="17" t="s">
        <v>27</v>
      </c>
      <c r="C9" s="37" t="s">
        <v>8</v>
      </c>
      <c r="D9" s="97">
        <v>1</v>
      </c>
      <c r="E9" s="123">
        <v>6934.22</v>
      </c>
      <c r="F9" s="97"/>
      <c r="G9" s="97"/>
      <c r="H9" s="81">
        <f>D9*E9</f>
        <v>6934.22</v>
      </c>
      <c r="I9" s="39"/>
      <c r="J9" s="103"/>
      <c r="K9" s="122"/>
      <c r="L9" s="126"/>
    </row>
    <row r="10" spans="1:12" x14ac:dyDescent="0.2">
      <c r="A10" s="34"/>
      <c r="B10" s="35" t="s">
        <v>76</v>
      </c>
      <c r="C10" s="37"/>
      <c r="D10" s="97"/>
      <c r="E10" s="97"/>
      <c r="F10" s="97"/>
      <c r="G10" s="97"/>
      <c r="H10" s="98">
        <f>SUM(H9)</f>
        <v>6934.22</v>
      </c>
      <c r="I10" s="39"/>
      <c r="J10" s="103"/>
      <c r="K10" s="122"/>
      <c r="L10" s="126"/>
    </row>
    <row r="11" spans="1:12" x14ac:dyDescent="0.2">
      <c r="A11" s="34">
        <v>2</v>
      </c>
      <c r="B11" s="35" t="s">
        <v>0</v>
      </c>
      <c r="C11" s="37"/>
      <c r="D11" s="97"/>
      <c r="E11" s="123"/>
      <c r="F11" s="97"/>
      <c r="G11" s="97"/>
      <c r="H11" s="81"/>
      <c r="I11" s="39"/>
      <c r="J11" s="103"/>
      <c r="K11" s="122"/>
      <c r="L11" s="126"/>
    </row>
    <row r="12" spans="1:12" x14ac:dyDescent="0.2">
      <c r="A12" s="128" t="s">
        <v>3</v>
      </c>
      <c r="B12" s="129" t="s">
        <v>40</v>
      </c>
      <c r="C12" s="130" t="s">
        <v>5</v>
      </c>
      <c r="D12" s="131">
        <v>6</v>
      </c>
      <c r="E12" s="123">
        <v>317.57</v>
      </c>
      <c r="F12" s="97"/>
      <c r="G12" s="20">
        <f>TRUNC(E12*1.2338,2)</f>
        <v>391.81</v>
      </c>
      <c r="H12" s="81">
        <f>G12*D12</f>
        <v>2350.86</v>
      </c>
      <c r="I12" s="132" t="s">
        <v>53</v>
      </c>
      <c r="J12" s="103"/>
      <c r="K12" s="122"/>
      <c r="L12" s="126"/>
    </row>
    <row r="13" spans="1:12" x14ac:dyDescent="0.2">
      <c r="A13" s="128" t="s">
        <v>4</v>
      </c>
      <c r="B13" s="129" t="s">
        <v>41</v>
      </c>
      <c r="C13" s="130" t="s">
        <v>5</v>
      </c>
      <c r="D13" s="131">
        <v>6</v>
      </c>
      <c r="E13" s="123">
        <v>200.19</v>
      </c>
      <c r="F13" s="97"/>
      <c r="G13" s="20">
        <f>TRUNC(E13*1.2338,2)</f>
        <v>246.99</v>
      </c>
      <c r="H13" s="81">
        <f>G13*D13</f>
        <v>1481.94</v>
      </c>
      <c r="I13" s="132" t="s">
        <v>54</v>
      </c>
      <c r="J13" s="103"/>
      <c r="K13" s="122"/>
      <c r="L13" s="126"/>
    </row>
    <row r="14" spans="1:12" x14ac:dyDescent="0.2">
      <c r="A14" s="34"/>
      <c r="B14" s="35" t="s">
        <v>76</v>
      </c>
      <c r="C14" s="37"/>
      <c r="D14" s="97"/>
      <c r="E14" s="123"/>
      <c r="F14" s="97"/>
      <c r="G14" s="20"/>
      <c r="H14" s="98">
        <f>SUM(H12:H13)</f>
        <v>3832.8</v>
      </c>
      <c r="I14" s="39"/>
      <c r="J14" s="103"/>
      <c r="K14" s="122"/>
      <c r="L14" s="126"/>
    </row>
    <row r="15" spans="1:12" s="2" customFormat="1" ht="18" hidden="1" customHeight="1" x14ac:dyDescent="0.2">
      <c r="A15" s="34">
        <v>2</v>
      </c>
      <c r="B15" s="35" t="s">
        <v>0</v>
      </c>
      <c r="C15" s="37"/>
      <c r="D15" s="40"/>
      <c r="E15" s="40"/>
      <c r="F15" s="40"/>
      <c r="G15" s="20"/>
      <c r="H15" s="42"/>
      <c r="I15" s="41"/>
      <c r="J15" s="104"/>
    </row>
    <row r="16" spans="1:12" s="2" customFormat="1" ht="18" hidden="1" customHeight="1" x14ac:dyDescent="0.2">
      <c r="A16" s="16" t="s">
        <v>3</v>
      </c>
      <c r="B16" s="17" t="s">
        <v>40</v>
      </c>
      <c r="C16" s="18" t="s">
        <v>5</v>
      </c>
      <c r="D16" s="19">
        <v>6</v>
      </c>
      <c r="E16" s="79"/>
      <c r="F16" s="20">
        <v>235</v>
      </c>
      <c r="G16" s="20"/>
      <c r="H16" s="21">
        <f>TRUNC(D16*G16,2)</f>
        <v>0</v>
      </c>
      <c r="I16" s="66" t="s">
        <v>53</v>
      </c>
      <c r="J16" s="105"/>
    </row>
    <row r="17" spans="1:12" s="2" customFormat="1" ht="18" hidden="1" customHeight="1" x14ac:dyDescent="0.2">
      <c r="A17" s="16" t="s">
        <v>4</v>
      </c>
      <c r="B17" s="17" t="s">
        <v>41</v>
      </c>
      <c r="C17" s="18" t="s">
        <v>5</v>
      </c>
      <c r="D17" s="19">
        <v>6</v>
      </c>
      <c r="E17" s="79"/>
      <c r="F17" s="20">
        <v>240</v>
      </c>
      <c r="G17" s="20"/>
      <c r="H17" s="21">
        <f>TRUNC(D17*G17,2)</f>
        <v>0</v>
      </c>
      <c r="I17" s="66" t="s">
        <v>54</v>
      </c>
      <c r="J17" s="105"/>
    </row>
    <row r="18" spans="1:12" s="2" customFormat="1" ht="18" hidden="1" customHeight="1" x14ac:dyDescent="0.2">
      <c r="A18" s="34"/>
      <c r="B18" s="35" t="s">
        <v>76</v>
      </c>
      <c r="C18" s="43"/>
      <c r="D18" s="44"/>
      <c r="E18" s="80"/>
      <c r="F18" s="45"/>
      <c r="G18" s="20"/>
      <c r="H18" s="46">
        <f>SUM(H16:H17)</f>
        <v>0</v>
      </c>
      <c r="I18" s="67"/>
      <c r="J18" s="106"/>
    </row>
    <row r="19" spans="1:12" s="2" customFormat="1" x14ac:dyDescent="0.2">
      <c r="A19" s="34">
        <v>3</v>
      </c>
      <c r="B19" s="35" t="s">
        <v>1</v>
      </c>
      <c r="C19" s="25"/>
      <c r="D19" s="48"/>
      <c r="E19" s="80"/>
      <c r="F19" s="27"/>
      <c r="G19" s="20"/>
      <c r="H19" s="26"/>
      <c r="I19" s="68"/>
      <c r="J19" s="107"/>
    </row>
    <row r="20" spans="1:12" s="2" customFormat="1" ht="18" customHeight="1" x14ac:dyDescent="0.2">
      <c r="A20" s="16" t="s">
        <v>70</v>
      </c>
      <c r="B20" s="17" t="s">
        <v>42</v>
      </c>
      <c r="C20" s="18" t="s">
        <v>6</v>
      </c>
      <c r="D20" s="19">
        <v>291.63</v>
      </c>
      <c r="E20" s="79">
        <v>6.5</v>
      </c>
      <c r="F20" s="20">
        <v>14.8</v>
      </c>
      <c r="G20" s="20">
        <f t="shared" ref="G20:G29" si="0">TRUNC(E20*1.2338,2)</f>
        <v>8.01</v>
      </c>
      <c r="H20" s="21">
        <f>TRUNC(D20*G20,2)</f>
        <v>2335.9499999999998</v>
      </c>
      <c r="I20" s="69" t="s">
        <v>31</v>
      </c>
      <c r="J20" s="108"/>
    </row>
    <row r="21" spans="1:12" s="2" customFormat="1" ht="18" customHeight="1" x14ac:dyDescent="0.2">
      <c r="A21" s="16" t="s">
        <v>71</v>
      </c>
      <c r="B21" s="17" t="s">
        <v>43</v>
      </c>
      <c r="C21" s="18" t="s">
        <v>39</v>
      </c>
      <c r="D21" s="19">
        <v>2.66</v>
      </c>
      <c r="E21" s="79">
        <v>57.53</v>
      </c>
      <c r="F21" s="20">
        <v>35.299999999999997</v>
      </c>
      <c r="G21" s="20">
        <f t="shared" si="0"/>
        <v>70.98</v>
      </c>
      <c r="H21" s="21">
        <f t="shared" ref="H21:H29" si="1">TRUNC(D21*G21,2)</f>
        <v>188.8</v>
      </c>
      <c r="I21" s="66" t="s">
        <v>55</v>
      </c>
      <c r="J21" s="105"/>
    </row>
    <row r="22" spans="1:12" s="2" customFormat="1" ht="23.25" customHeight="1" x14ac:dyDescent="0.2">
      <c r="A22" s="16" t="s">
        <v>72</v>
      </c>
      <c r="B22" s="17" t="s">
        <v>44</v>
      </c>
      <c r="C22" s="18" t="s">
        <v>5</v>
      </c>
      <c r="D22" s="19">
        <v>142.66999999999999</v>
      </c>
      <c r="E22" s="79">
        <v>4.21</v>
      </c>
      <c r="F22" s="20">
        <v>3.41</v>
      </c>
      <c r="G22" s="20">
        <f t="shared" si="0"/>
        <v>5.19</v>
      </c>
      <c r="H22" s="21">
        <f t="shared" si="1"/>
        <v>740.45</v>
      </c>
      <c r="I22" s="66">
        <v>5622</v>
      </c>
      <c r="J22" s="105"/>
    </row>
    <row r="23" spans="1:12" s="2" customFormat="1" ht="18" customHeight="1" x14ac:dyDescent="0.2">
      <c r="A23" s="16" t="s">
        <v>91</v>
      </c>
      <c r="B23" s="17" t="s">
        <v>45</v>
      </c>
      <c r="C23" s="18" t="s">
        <v>39</v>
      </c>
      <c r="D23" s="19">
        <v>205.63</v>
      </c>
      <c r="E23" s="79">
        <v>24.38</v>
      </c>
      <c r="F23" s="20">
        <v>22.5</v>
      </c>
      <c r="G23" s="20">
        <f t="shared" si="0"/>
        <v>30.08</v>
      </c>
      <c r="H23" s="21">
        <f t="shared" si="1"/>
        <v>6185.35</v>
      </c>
      <c r="I23" s="66" t="s">
        <v>56</v>
      </c>
      <c r="J23" s="105"/>
    </row>
    <row r="24" spans="1:12" s="2" customFormat="1" ht="23.25" customHeight="1" x14ac:dyDescent="0.2">
      <c r="A24" s="16" t="s">
        <v>92</v>
      </c>
      <c r="B24" s="17" t="s">
        <v>46</v>
      </c>
      <c r="C24" s="18" t="s">
        <v>39</v>
      </c>
      <c r="D24" s="19">
        <v>257.04000000000002</v>
      </c>
      <c r="E24" s="79">
        <v>4.8499999999999996</v>
      </c>
      <c r="F24" s="20">
        <v>5.4</v>
      </c>
      <c r="G24" s="20">
        <f t="shared" si="0"/>
        <v>5.98</v>
      </c>
      <c r="H24" s="21">
        <f t="shared" si="1"/>
        <v>1537.09</v>
      </c>
      <c r="I24" s="66" t="s">
        <v>57</v>
      </c>
      <c r="J24" s="105"/>
    </row>
    <row r="25" spans="1:12" s="2" customFormat="1" ht="18" customHeight="1" x14ac:dyDescent="0.2">
      <c r="A25" s="16" t="s">
        <v>93</v>
      </c>
      <c r="B25" s="17" t="s">
        <v>47</v>
      </c>
      <c r="C25" s="18" t="s">
        <v>39</v>
      </c>
      <c r="D25" s="19">
        <v>14.26</v>
      </c>
      <c r="E25" s="79">
        <v>90.82</v>
      </c>
      <c r="F25" s="20">
        <v>95.5</v>
      </c>
      <c r="G25" s="20">
        <f t="shared" si="0"/>
        <v>112.05</v>
      </c>
      <c r="H25" s="21">
        <f t="shared" si="1"/>
        <v>1597.83</v>
      </c>
      <c r="I25" s="66" t="s">
        <v>58</v>
      </c>
      <c r="J25" s="105"/>
      <c r="K25" s="136"/>
    </row>
    <row r="26" spans="1:12" s="2" customFormat="1" ht="33.75" x14ac:dyDescent="0.2">
      <c r="A26" s="16" t="s">
        <v>94</v>
      </c>
      <c r="B26" s="129" t="s">
        <v>115</v>
      </c>
      <c r="C26" s="18" t="s">
        <v>7</v>
      </c>
      <c r="D26" s="19">
        <v>110.94</v>
      </c>
      <c r="E26" s="79">
        <v>248.66</v>
      </c>
      <c r="F26" s="20">
        <v>109</v>
      </c>
      <c r="G26" s="20">
        <f t="shared" si="0"/>
        <v>306.79000000000002</v>
      </c>
      <c r="H26" s="21">
        <f t="shared" si="1"/>
        <v>34035.279999999999</v>
      </c>
      <c r="I26" s="69">
        <v>92214</v>
      </c>
      <c r="J26" s="108"/>
      <c r="K26" s="136"/>
    </row>
    <row r="27" spans="1:12" s="2" customFormat="1" ht="33.75" x14ac:dyDescent="0.2">
      <c r="A27" s="16" t="s">
        <v>95</v>
      </c>
      <c r="B27" s="137" t="s">
        <v>116</v>
      </c>
      <c r="C27" s="18" t="s">
        <v>7</v>
      </c>
      <c r="D27" s="19">
        <v>31.73</v>
      </c>
      <c r="E27" s="79">
        <v>100.33</v>
      </c>
      <c r="F27" s="20"/>
      <c r="G27" s="20">
        <f t="shared" si="0"/>
        <v>123.78</v>
      </c>
      <c r="H27" s="21">
        <f t="shared" si="1"/>
        <v>3927.53</v>
      </c>
      <c r="I27" s="69">
        <v>92210</v>
      </c>
      <c r="J27" s="108"/>
    </row>
    <row r="28" spans="1:12" s="2" customFormat="1" ht="33" customHeight="1" x14ac:dyDescent="0.2">
      <c r="A28" s="16" t="s">
        <v>96</v>
      </c>
      <c r="B28" s="124" t="s">
        <v>60</v>
      </c>
      <c r="C28" s="18" t="s">
        <v>8</v>
      </c>
      <c r="D28" s="82">
        <v>1</v>
      </c>
      <c r="E28" s="79">
        <v>2787.38</v>
      </c>
      <c r="F28" s="20">
        <v>3152</v>
      </c>
      <c r="G28" s="20">
        <f t="shared" si="0"/>
        <v>3439.06</v>
      </c>
      <c r="H28" s="21">
        <f t="shared" si="1"/>
        <v>3439.06</v>
      </c>
      <c r="I28" s="22">
        <v>83710</v>
      </c>
      <c r="J28" s="110"/>
    </row>
    <row r="29" spans="1:12" s="2" customFormat="1" ht="23.25" customHeight="1" x14ac:dyDescent="0.2">
      <c r="A29" s="16" t="s">
        <v>97</v>
      </c>
      <c r="B29" s="17" t="s">
        <v>48</v>
      </c>
      <c r="C29" s="18" t="s">
        <v>8</v>
      </c>
      <c r="D29" s="82">
        <v>4</v>
      </c>
      <c r="E29" s="79">
        <v>1677.92</v>
      </c>
      <c r="F29" s="74">
        <v>2260</v>
      </c>
      <c r="G29" s="20">
        <f t="shared" si="0"/>
        <v>2070.21</v>
      </c>
      <c r="H29" s="21">
        <f t="shared" si="1"/>
        <v>8280.84</v>
      </c>
      <c r="I29" s="71" t="s">
        <v>67</v>
      </c>
      <c r="J29" s="111"/>
    </row>
    <row r="30" spans="1:12" ht="18" customHeight="1" x14ac:dyDescent="0.2">
      <c r="A30" s="49"/>
      <c r="B30" s="35" t="s">
        <v>77</v>
      </c>
      <c r="C30" s="50"/>
      <c r="D30" s="50"/>
      <c r="E30" s="50"/>
      <c r="F30" s="50"/>
      <c r="G30" s="50"/>
      <c r="H30" s="46">
        <f>SUM(H20:H29)</f>
        <v>62268.179999999993</v>
      </c>
      <c r="I30" s="51"/>
      <c r="J30" s="112"/>
    </row>
    <row r="31" spans="1:12" ht="23.25" customHeight="1" thickBot="1" x14ac:dyDescent="0.25">
      <c r="A31" s="49"/>
      <c r="B31" s="159" t="s">
        <v>78</v>
      </c>
      <c r="C31" s="159"/>
      <c r="D31" s="159"/>
      <c r="E31" s="50"/>
      <c r="F31" s="50"/>
      <c r="G31" s="50"/>
      <c r="H31" s="92">
        <f>H30+H14+H10</f>
        <v>73035.199999999997</v>
      </c>
      <c r="I31" s="51"/>
      <c r="J31" s="112"/>
      <c r="L31" s="99"/>
    </row>
    <row r="32" spans="1:12" x14ac:dyDescent="0.2">
      <c r="A32" s="7"/>
      <c r="B32" s="8"/>
      <c r="C32" s="8"/>
      <c r="D32" s="8"/>
      <c r="E32" s="8"/>
      <c r="F32" s="8"/>
      <c r="G32" s="8"/>
      <c r="H32" s="8"/>
      <c r="I32" s="9"/>
      <c r="J32" s="101"/>
    </row>
    <row r="33" spans="1:12" x14ac:dyDescent="0.2">
      <c r="A33" s="166"/>
      <c r="B33" s="167"/>
      <c r="C33" s="167"/>
      <c r="D33" s="167"/>
      <c r="E33" s="167"/>
      <c r="F33" s="167"/>
      <c r="G33" s="167"/>
      <c r="H33" s="167"/>
      <c r="I33" s="168"/>
      <c r="J33" s="83"/>
    </row>
    <row r="34" spans="1:12" ht="13.5" thickBot="1" x14ac:dyDescent="0.25">
      <c r="A34" s="169"/>
      <c r="B34" s="170"/>
      <c r="C34" s="170"/>
      <c r="D34" s="170"/>
      <c r="E34" s="170"/>
      <c r="F34" s="170"/>
      <c r="G34" s="170"/>
      <c r="H34" s="170"/>
      <c r="I34" s="171"/>
      <c r="J34" s="83"/>
    </row>
    <row r="35" spans="1:12" x14ac:dyDescent="0.2">
      <c r="A35" s="83"/>
      <c r="B35" s="83"/>
      <c r="C35" s="83"/>
      <c r="D35" s="83"/>
      <c r="E35" s="83"/>
      <c r="F35" s="83"/>
      <c r="G35" s="83"/>
      <c r="H35" s="83"/>
      <c r="I35" s="83"/>
      <c r="J35" s="83"/>
    </row>
    <row r="36" spans="1:12" ht="13.5" thickBot="1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</row>
    <row r="37" spans="1:12" ht="15.75" x14ac:dyDescent="0.2">
      <c r="A37" s="172" t="s">
        <v>75</v>
      </c>
      <c r="B37" s="173"/>
      <c r="C37" s="173"/>
      <c r="D37" s="173"/>
      <c r="E37" s="173"/>
      <c r="F37" s="173"/>
      <c r="G37" s="173"/>
      <c r="H37" s="173"/>
      <c r="I37" s="174"/>
      <c r="J37" s="113"/>
    </row>
    <row r="38" spans="1:12" ht="14.25" x14ac:dyDescent="0.2">
      <c r="A38" s="143" t="s">
        <v>38</v>
      </c>
      <c r="B38" s="144"/>
      <c r="C38" s="144"/>
      <c r="D38" s="144"/>
      <c r="E38" s="144"/>
      <c r="F38" s="144"/>
      <c r="G38" s="144"/>
      <c r="H38" s="144"/>
      <c r="I38" s="145"/>
      <c r="J38" s="94"/>
    </row>
    <row r="39" spans="1:12" ht="14.25" x14ac:dyDescent="0.2">
      <c r="A39" s="143" t="s">
        <v>119</v>
      </c>
      <c r="B39" s="144"/>
      <c r="C39" s="144"/>
      <c r="D39" s="144"/>
      <c r="E39" s="144"/>
      <c r="F39" s="144"/>
      <c r="G39" s="144"/>
      <c r="H39" s="144"/>
      <c r="I39" s="145"/>
      <c r="J39" s="94"/>
    </row>
    <row r="40" spans="1:12" ht="14.25" x14ac:dyDescent="0.2">
      <c r="A40" s="146" t="s">
        <v>86</v>
      </c>
      <c r="B40" s="147"/>
      <c r="C40" s="147"/>
      <c r="D40" s="147"/>
      <c r="E40" s="147"/>
      <c r="F40" s="147"/>
      <c r="G40" s="147"/>
      <c r="H40" s="147"/>
      <c r="I40" s="148"/>
      <c r="J40" s="95"/>
    </row>
    <row r="41" spans="1:12" ht="7.5" customHeight="1" x14ac:dyDescent="0.2">
      <c r="A41" s="12"/>
      <c r="B41" s="13"/>
      <c r="C41" s="13"/>
      <c r="D41" s="13"/>
      <c r="E41" s="13"/>
      <c r="F41" s="13"/>
      <c r="G41" s="13"/>
      <c r="H41" s="13"/>
      <c r="I41" s="14"/>
      <c r="J41" s="13"/>
    </row>
    <row r="42" spans="1:12" ht="10.5" customHeight="1" x14ac:dyDescent="0.2">
      <c r="A42" s="149" t="s">
        <v>9</v>
      </c>
      <c r="B42" s="150" t="s">
        <v>10</v>
      </c>
      <c r="C42" s="151" t="s">
        <v>11</v>
      </c>
      <c r="D42" s="151" t="s">
        <v>21</v>
      </c>
      <c r="E42" s="32" t="s">
        <v>84</v>
      </c>
      <c r="F42" s="32" t="s">
        <v>22</v>
      </c>
      <c r="G42" s="32" t="s">
        <v>83</v>
      </c>
      <c r="H42" s="32" t="s">
        <v>22</v>
      </c>
      <c r="I42" s="33" t="s">
        <v>25</v>
      </c>
      <c r="J42" s="102"/>
    </row>
    <row r="43" spans="1:12" ht="9.75" customHeight="1" x14ac:dyDescent="0.2">
      <c r="A43" s="149"/>
      <c r="B43" s="150"/>
      <c r="C43" s="152"/>
      <c r="D43" s="151"/>
      <c r="E43" s="32" t="s">
        <v>82</v>
      </c>
      <c r="F43" s="32" t="s">
        <v>23</v>
      </c>
      <c r="G43" s="119" t="s">
        <v>82</v>
      </c>
      <c r="H43" s="32" t="s">
        <v>24</v>
      </c>
      <c r="I43" s="33" t="s">
        <v>26</v>
      </c>
      <c r="J43" s="102"/>
    </row>
    <row r="44" spans="1:12" x14ac:dyDescent="0.2">
      <c r="A44" s="85">
        <v>4</v>
      </c>
      <c r="B44" s="53" t="s">
        <v>12</v>
      </c>
      <c r="C44" s="43"/>
      <c r="D44" s="52"/>
      <c r="E44" s="52"/>
      <c r="F44" s="52"/>
      <c r="G44" s="52"/>
      <c r="H44" s="52"/>
      <c r="I44" s="47"/>
      <c r="J44" s="114"/>
    </row>
    <row r="45" spans="1:12" ht="22.5" x14ac:dyDescent="0.2">
      <c r="A45" s="16" t="s">
        <v>35</v>
      </c>
      <c r="B45" s="23" t="s">
        <v>34</v>
      </c>
      <c r="C45" s="18" t="s">
        <v>6</v>
      </c>
      <c r="D45" s="19">
        <v>623.29999999999995</v>
      </c>
      <c r="E45" s="74">
        <v>1.82</v>
      </c>
      <c r="F45" s="24">
        <v>2.58</v>
      </c>
      <c r="G45" s="20">
        <f>TRUNC(E45*1.2338,2)</f>
        <v>2.2400000000000002</v>
      </c>
      <c r="H45" s="21">
        <f>TRUNC(D45*G45,2)</f>
        <v>1396.19</v>
      </c>
      <c r="I45" s="66" t="s">
        <v>33</v>
      </c>
      <c r="J45" s="105"/>
    </row>
    <row r="46" spans="1:12" x14ac:dyDescent="0.2">
      <c r="A46" s="16" t="s">
        <v>36</v>
      </c>
      <c r="B46" s="23" t="s">
        <v>66</v>
      </c>
      <c r="C46" s="18" t="s">
        <v>6</v>
      </c>
      <c r="D46" s="19">
        <v>810.29</v>
      </c>
      <c r="E46" s="74">
        <v>0.95</v>
      </c>
      <c r="F46" s="75">
        <v>12.8</v>
      </c>
      <c r="G46" s="20">
        <f>TRUNC(E46*1.2338,2)</f>
        <v>1.17</v>
      </c>
      <c r="H46" s="21">
        <f>TRUNC(D46*G46,2)</f>
        <v>948.03</v>
      </c>
      <c r="I46" s="71">
        <v>72898</v>
      </c>
      <c r="J46" s="111"/>
    </row>
    <row r="47" spans="1:12" s="11" customFormat="1" x14ac:dyDescent="0.2">
      <c r="A47" s="16" t="s">
        <v>37</v>
      </c>
      <c r="B47" s="23" t="s">
        <v>13</v>
      </c>
      <c r="C47" s="18" t="s">
        <v>6</v>
      </c>
      <c r="D47" s="19">
        <v>810.29</v>
      </c>
      <c r="E47" s="74">
        <v>0.22</v>
      </c>
      <c r="F47" s="24">
        <v>2.9</v>
      </c>
      <c r="G47" s="20">
        <f>TRUNC(E47*1.2338,2)</f>
        <v>0.27</v>
      </c>
      <c r="H47" s="21">
        <f>TRUNC(D47*G47,2)</f>
        <v>218.77</v>
      </c>
      <c r="I47" s="66" t="s">
        <v>32</v>
      </c>
      <c r="J47" s="105"/>
    </row>
    <row r="48" spans="1:12" ht="18" customHeight="1" x14ac:dyDescent="0.2">
      <c r="A48" s="85"/>
      <c r="B48" s="53" t="s">
        <v>79</v>
      </c>
      <c r="C48" s="84"/>
      <c r="D48" s="54"/>
      <c r="E48" s="20"/>
      <c r="F48" s="54"/>
      <c r="G48" s="20"/>
      <c r="H48" s="77">
        <f>SUM(H45:H47)</f>
        <v>2562.9900000000002</v>
      </c>
      <c r="I48" s="70"/>
      <c r="J48" s="115"/>
      <c r="L48" s="99"/>
    </row>
    <row r="49" spans="1:14" ht="18" customHeight="1" x14ac:dyDescent="0.2">
      <c r="A49" s="85">
        <v>5</v>
      </c>
      <c r="B49" s="53" t="s">
        <v>14</v>
      </c>
      <c r="C49" s="84"/>
      <c r="D49" s="54"/>
      <c r="E49" s="20"/>
      <c r="F49" s="54"/>
      <c r="G49" s="20"/>
      <c r="H49" s="54"/>
      <c r="I49" s="70"/>
      <c r="J49" s="115"/>
    </row>
    <row r="50" spans="1:14" s="2" customFormat="1" x14ac:dyDescent="0.2">
      <c r="A50" s="16" t="s">
        <v>19</v>
      </c>
      <c r="B50" s="23" t="s">
        <v>15</v>
      </c>
      <c r="C50" s="18" t="s">
        <v>5</v>
      </c>
      <c r="D50" s="73">
        <v>4155.37</v>
      </c>
      <c r="E50" s="74">
        <v>1.23</v>
      </c>
      <c r="F50" s="75">
        <v>1.76</v>
      </c>
      <c r="G50" s="20">
        <f t="shared" ref="G50:G58" si="2">TRUNC(E50*1.2338,2)</f>
        <v>1.51</v>
      </c>
      <c r="H50" s="21">
        <f>TRUNC(D50*G50,2)</f>
        <v>6274.6</v>
      </c>
      <c r="I50" s="72">
        <v>72961</v>
      </c>
      <c r="J50" s="109"/>
    </row>
    <row r="51" spans="1:14" s="2" customFormat="1" ht="22.5" x14ac:dyDescent="0.2">
      <c r="A51" s="16" t="s">
        <v>51</v>
      </c>
      <c r="B51" s="23" t="s">
        <v>112</v>
      </c>
      <c r="C51" s="18" t="s">
        <v>6</v>
      </c>
      <c r="D51" s="73">
        <v>623.29999999999995</v>
      </c>
      <c r="E51" s="138">
        <v>86.86</v>
      </c>
      <c r="F51" s="75">
        <v>59.84</v>
      </c>
      <c r="G51" s="20">
        <f t="shared" si="2"/>
        <v>107.16</v>
      </c>
      <c r="H51" s="21">
        <f t="shared" ref="H51:H58" si="3">TRUNC(D51*G51,2)</f>
        <v>66792.820000000007</v>
      </c>
      <c r="I51" s="71">
        <v>6514</v>
      </c>
      <c r="J51" s="135"/>
    </row>
    <row r="52" spans="1:14" s="2" customFormat="1" x14ac:dyDescent="0.2">
      <c r="A52" s="16" t="s">
        <v>73</v>
      </c>
      <c r="B52" s="23" t="s">
        <v>90</v>
      </c>
      <c r="C52" s="18" t="s">
        <v>16</v>
      </c>
      <c r="D52" s="21">
        <v>56097</v>
      </c>
      <c r="E52" s="74">
        <v>0.9</v>
      </c>
      <c r="F52" s="75">
        <v>1.1499999999999999</v>
      </c>
      <c r="G52" s="20">
        <f t="shared" si="2"/>
        <v>1.1100000000000001</v>
      </c>
      <c r="H52" s="21">
        <f t="shared" si="3"/>
        <v>62267.67</v>
      </c>
      <c r="I52" s="72">
        <v>72887</v>
      </c>
      <c r="J52" s="109"/>
    </row>
    <row r="53" spans="1:14" s="2" customFormat="1" ht="33.75" x14ac:dyDescent="0.2">
      <c r="A53" s="16" t="s">
        <v>98</v>
      </c>
      <c r="B53" s="23" t="s">
        <v>113</v>
      </c>
      <c r="C53" s="18" t="s">
        <v>6</v>
      </c>
      <c r="D53" s="24">
        <v>623.29999999999995</v>
      </c>
      <c r="E53" s="74">
        <v>9.5500000000000007</v>
      </c>
      <c r="F53" s="75">
        <v>8.84</v>
      </c>
      <c r="G53" s="20">
        <f t="shared" si="2"/>
        <v>11.78</v>
      </c>
      <c r="H53" s="21">
        <f t="shared" si="3"/>
        <v>7342.47</v>
      </c>
      <c r="I53" s="72">
        <v>72911</v>
      </c>
      <c r="J53" s="109"/>
    </row>
    <row r="54" spans="1:14" s="2" customFormat="1" ht="22.5" x14ac:dyDescent="0.2">
      <c r="A54" s="16" t="s">
        <v>99</v>
      </c>
      <c r="B54" s="23" t="s">
        <v>88</v>
      </c>
      <c r="C54" s="18" t="s">
        <v>6</v>
      </c>
      <c r="D54" s="24">
        <v>623.29999999999995</v>
      </c>
      <c r="E54" s="138">
        <v>1.54</v>
      </c>
      <c r="F54" s="75"/>
      <c r="G54" s="20">
        <f t="shared" si="2"/>
        <v>1.9</v>
      </c>
      <c r="H54" s="21">
        <f t="shared" si="3"/>
        <v>1184.27</v>
      </c>
      <c r="I54" s="72" t="s">
        <v>87</v>
      </c>
      <c r="J54" s="109"/>
    </row>
    <row r="55" spans="1:14" s="2" customFormat="1" x14ac:dyDescent="0.2">
      <c r="A55" s="16" t="s">
        <v>100</v>
      </c>
      <c r="B55" s="23" t="s">
        <v>30</v>
      </c>
      <c r="C55" s="18" t="s">
        <v>16</v>
      </c>
      <c r="D55" s="24">
        <v>623.29999999999995</v>
      </c>
      <c r="E55" s="74">
        <v>0.9</v>
      </c>
      <c r="F55" s="75"/>
      <c r="G55" s="20">
        <f t="shared" si="2"/>
        <v>1.1100000000000001</v>
      </c>
      <c r="H55" s="21">
        <f t="shared" si="3"/>
        <v>691.86</v>
      </c>
      <c r="I55" s="72">
        <v>72887</v>
      </c>
      <c r="J55" s="109"/>
    </row>
    <row r="56" spans="1:14" s="2" customFormat="1" ht="22.5" x14ac:dyDescent="0.2">
      <c r="A56" s="16" t="s">
        <v>101</v>
      </c>
      <c r="B56" s="23" t="s">
        <v>17</v>
      </c>
      <c r="C56" s="18" t="s">
        <v>5</v>
      </c>
      <c r="D56" s="21">
        <v>3710.25</v>
      </c>
      <c r="E56" s="74">
        <v>4.51</v>
      </c>
      <c r="F56" s="75">
        <v>3.36</v>
      </c>
      <c r="G56" s="20">
        <f t="shared" si="2"/>
        <v>5.56</v>
      </c>
      <c r="H56" s="21">
        <f t="shared" si="3"/>
        <v>20628.990000000002</v>
      </c>
      <c r="I56" s="72">
        <v>72945</v>
      </c>
      <c r="J56" s="109"/>
    </row>
    <row r="57" spans="1:14" s="2" customFormat="1" ht="22.5" x14ac:dyDescent="0.2">
      <c r="A57" s="16" t="s">
        <v>102</v>
      </c>
      <c r="B57" s="17" t="s">
        <v>69</v>
      </c>
      <c r="C57" s="18" t="s">
        <v>68</v>
      </c>
      <c r="D57" s="21">
        <v>222.6</v>
      </c>
      <c r="E57" s="74">
        <v>205.9</v>
      </c>
      <c r="F57" s="75">
        <v>15.13</v>
      </c>
      <c r="G57" s="20">
        <f t="shared" si="2"/>
        <v>254.03</v>
      </c>
      <c r="H57" s="21">
        <f t="shared" si="3"/>
        <v>56547.07</v>
      </c>
      <c r="I57" s="71">
        <v>72965</v>
      </c>
      <c r="J57" s="111"/>
    </row>
    <row r="58" spans="1:14" s="2" customFormat="1" x14ac:dyDescent="0.2">
      <c r="A58" s="16" t="s">
        <v>103</v>
      </c>
      <c r="B58" s="23" t="s">
        <v>18</v>
      </c>
      <c r="C58" s="18" t="s">
        <v>16</v>
      </c>
      <c r="D58" s="21">
        <v>16695</v>
      </c>
      <c r="E58" s="74">
        <v>0.9</v>
      </c>
      <c r="F58" s="75">
        <v>1.1499999999999999</v>
      </c>
      <c r="G58" s="20">
        <f t="shared" si="2"/>
        <v>1.1100000000000001</v>
      </c>
      <c r="H58" s="21">
        <f t="shared" si="3"/>
        <v>18531.45</v>
      </c>
      <c r="I58" s="72">
        <v>72887</v>
      </c>
      <c r="J58" s="109"/>
    </row>
    <row r="59" spans="1:14" s="2" customFormat="1" x14ac:dyDescent="0.2">
      <c r="A59" s="85"/>
      <c r="B59" s="53" t="s">
        <v>79</v>
      </c>
      <c r="C59" s="84"/>
      <c r="D59" s="54"/>
      <c r="E59" s="74"/>
      <c r="F59" s="76"/>
      <c r="G59" s="20"/>
      <c r="H59" s="77">
        <f>SUM(H50:H58)</f>
        <v>240261.2</v>
      </c>
      <c r="I59" s="78"/>
      <c r="J59" s="116"/>
      <c r="K59" s="15"/>
    </row>
    <row r="60" spans="1:14" s="2" customFormat="1" x14ac:dyDescent="0.2">
      <c r="A60" s="85">
        <v>6</v>
      </c>
      <c r="B60" s="53" t="s">
        <v>20</v>
      </c>
      <c r="C60" s="84"/>
      <c r="D60" s="54"/>
      <c r="E60" s="74"/>
      <c r="F60" s="76"/>
      <c r="G60" s="20"/>
      <c r="H60" s="76"/>
      <c r="I60" s="78"/>
      <c r="J60" s="116"/>
      <c r="M60" s="15"/>
    </row>
    <row r="61" spans="1:14" s="2" customFormat="1" x14ac:dyDescent="0.2">
      <c r="A61" s="156" t="s">
        <v>104</v>
      </c>
      <c r="B61" s="133" t="s">
        <v>50</v>
      </c>
      <c r="C61" s="87" t="s">
        <v>7</v>
      </c>
      <c r="D61" s="74">
        <v>856</v>
      </c>
      <c r="E61" s="74">
        <v>25.07</v>
      </c>
      <c r="F61" s="75">
        <v>34.299999999999997</v>
      </c>
      <c r="G61" s="20">
        <f>TRUNC(E61*1.2338,2)</f>
        <v>30.93</v>
      </c>
      <c r="H61" s="73">
        <f>TRUNC(D61*G61,2)</f>
        <v>26476.080000000002</v>
      </c>
      <c r="I61" s="71" t="s">
        <v>52</v>
      </c>
      <c r="J61" s="111"/>
    </row>
    <row r="62" spans="1:14" s="2" customFormat="1" x14ac:dyDescent="0.2">
      <c r="A62" s="157"/>
      <c r="B62" s="134" t="s">
        <v>74</v>
      </c>
      <c r="C62" s="87"/>
      <c r="D62" s="74"/>
      <c r="E62" s="74"/>
      <c r="F62" s="75"/>
      <c r="G62" s="20"/>
      <c r="H62" s="73"/>
      <c r="I62" s="89"/>
      <c r="J62" s="117"/>
    </row>
    <row r="63" spans="1:14" s="2" customFormat="1" ht="22.5" x14ac:dyDescent="0.2">
      <c r="A63" s="86" t="s">
        <v>105</v>
      </c>
      <c r="B63" s="88" t="s">
        <v>61</v>
      </c>
      <c r="C63" s="87" t="s">
        <v>5</v>
      </c>
      <c r="D63" s="74">
        <v>2568</v>
      </c>
      <c r="E63" s="74">
        <v>31.29</v>
      </c>
      <c r="F63" s="75"/>
      <c r="G63" s="20">
        <f>TRUNC(E63*1.2338,2)</f>
        <v>38.6</v>
      </c>
      <c r="H63" s="73">
        <f>TRUNC(D63*G63,2)</f>
        <v>99124.800000000003</v>
      </c>
      <c r="I63" s="71" t="s">
        <v>85</v>
      </c>
      <c r="J63" s="117"/>
    </row>
    <row r="64" spans="1:14" s="2" customFormat="1" ht="33.75" x14ac:dyDescent="0.2">
      <c r="A64" s="127" t="s">
        <v>107</v>
      </c>
      <c r="B64" s="88" t="s">
        <v>62</v>
      </c>
      <c r="C64" s="87" t="s">
        <v>5</v>
      </c>
      <c r="D64" s="74">
        <v>152.75</v>
      </c>
      <c r="E64" s="74">
        <v>16.22</v>
      </c>
      <c r="F64" s="75"/>
      <c r="G64" s="20">
        <f>TRUNC(E64*1.2338,2)</f>
        <v>20.010000000000002</v>
      </c>
      <c r="H64" s="73">
        <f>TRUNC(D64*G64,2)</f>
        <v>3056.52</v>
      </c>
      <c r="I64" s="71">
        <v>72947</v>
      </c>
      <c r="J64" s="117"/>
      <c r="N64" s="15"/>
    </row>
    <row r="65" spans="1:14" s="2" customFormat="1" ht="22.5" x14ac:dyDescent="0.2">
      <c r="A65" s="86" t="s">
        <v>106</v>
      </c>
      <c r="B65" s="88" t="s">
        <v>63</v>
      </c>
      <c r="C65" s="87" t="s">
        <v>64</v>
      </c>
      <c r="D65" s="74">
        <v>8</v>
      </c>
      <c r="E65" s="74">
        <v>51.27</v>
      </c>
      <c r="F65" s="75"/>
      <c r="G65" s="20">
        <f>TRUNC(E65*1.2338,2)</f>
        <v>63.25</v>
      </c>
      <c r="H65" s="73">
        <f>TRUNC(D65*G65,2)</f>
        <v>506</v>
      </c>
      <c r="I65" s="71" t="s">
        <v>65</v>
      </c>
      <c r="J65" s="117"/>
      <c r="L65" s="120"/>
    </row>
    <row r="66" spans="1:14" s="2" customFormat="1" ht="22.5" x14ac:dyDescent="0.2">
      <c r="A66" s="86" t="s">
        <v>108</v>
      </c>
      <c r="B66" s="139" t="s">
        <v>109</v>
      </c>
      <c r="C66" s="87" t="s">
        <v>5</v>
      </c>
      <c r="D66" s="74">
        <v>1.28</v>
      </c>
      <c r="E66" s="74">
        <v>215.54</v>
      </c>
      <c r="F66" s="75"/>
      <c r="G66" s="20">
        <f>TRUNC(E66*1.2338,2)</f>
        <v>265.93</v>
      </c>
      <c r="H66" s="73">
        <f>TRUNC(D66*G66,2)</f>
        <v>340.39</v>
      </c>
      <c r="I66" s="71" t="s">
        <v>89</v>
      </c>
      <c r="J66" s="117"/>
      <c r="L66" s="120"/>
    </row>
    <row r="67" spans="1:14" s="2" customFormat="1" ht="33.75" x14ac:dyDescent="0.2">
      <c r="A67" s="86" t="s">
        <v>110</v>
      </c>
      <c r="B67" s="88" t="s">
        <v>111</v>
      </c>
      <c r="C67" s="87" t="s">
        <v>7</v>
      </c>
      <c r="D67" s="74">
        <v>48</v>
      </c>
      <c r="E67" s="74">
        <v>169.02</v>
      </c>
      <c r="F67" s="75"/>
      <c r="G67" s="20">
        <f>TRUNC(E67*1.2338,2)</f>
        <v>208.53</v>
      </c>
      <c r="H67" s="73">
        <f>TRUNC(D67*G67,2)</f>
        <v>10009.44</v>
      </c>
      <c r="I67" s="71" t="s">
        <v>114</v>
      </c>
      <c r="J67" s="117"/>
    </row>
    <row r="68" spans="1:14" s="2" customFormat="1" x14ac:dyDescent="0.2">
      <c r="A68" s="86"/>
      <c r="B68" s="90" t="s">
        <v>79</v>
      </c>
      <c r="C68" s="91"/>
      <c r="D68" s="76"/>
      <c r="E68" s="76"/>
      <c r="F68" s="76"/>
      <c r="G68" s="76"/>
      <c r="H68" s="77">
        <f>SUM(H61:H67)</f>
        <v>139513.23000000001</v>
      </c>
      <c r="I68" s="89"/>
      <c r="J68" s="117"/>
    </row>
    <row r="69" spans="1:14" s="2" customFormat="1" x14ac:dyDescent="0.2">
      <c r="A69" s="85"/>
      <c r="B69" s="53"/>
      <c r="C69" s="84"/>
      <c r="D69" s="54"/>
      <c r="E69" s="54"/>
      <c r="F69" s="54"/>
      <c r="G69" s="54"/>
      <c r="H69" s="55"/>
      <c r="I69" s="56"/>
      <c r="J69" s="118"/>
      <c r="N69" s="15"/>
    </row>
    <row r="70" spans="1:14" s="2" customFormat="1" ht="18.75" customHeight="1" x14ac:dyDescent="0.2">
      <c r="A70" s="158" t="s">
        <v>80</v>
      </c>
      <c r="B70" s="159"/>
      <c r="C70" s="159"/>
      <c r="D70" s="159"/>
      <c r="E70" s="159"/>
      <c r="F70" s="54"/>
      <c r="G70" s="54"/>
      <c r="H70" s="55">
        <f>H68+H59+H48</f>
        <v>382337.42000000004</v>
      </c>
      <c r="I70" s="56"/>
      <c r="J70" s="118"/>
      <c r="L70" s="120"/>
      <c r="M70" s="96"/>
    </row>
    <row r="71" spans="1:14" ht="21.75" customHeight="1" thickBot="1" x14ac:dyDescent="0.25">
      <c r="A71" s="153" t="s">
        <v>81</v>
      </c>
      <c r="B71" s="154"/>
      <c r="C71" s="154"/>
      <c r="D71" s="154"/>
      <c r="E71" s="155"/>
      <c r="F71" s="57"/>
      <c r="G71" s="57"/>
      <c r="H71" s="58">
        <f>H70+H31</f>
        <v>455372.62000000005</v>
      </c>
      <c r="I71" s="59"/>
      <c r="J71" s="63"/>
      <c r="K71" s="125"/>
      <c r="L71" s="121"/>
      <c r="M71" s="121"/>
    </row>
    <row r="72" spans="1:14" x14ac:dyDescent="0.2">
      <c r="A72" s="60"/>
      <c r="B72" s="61"/>
      <c r="C72" s="62"/>
      <c r="D72" s="63"/>
      <c r="E72" s="63"/>
      <c r="F72" s="63"/>
      <c r="G72" s="63"/>
      <c r="H72" s="64"/>
      <c r="I72" s="65"/>
      <c r="J72" s="63"/>
    </row>
    <row r="73" spans="1:14" x14ac:dyDescent="0.2">
      <c r="A73" s="60"/>
      <c r="B73" s="61"/>
      <c r="C73" s="62"/>
      <c r="D73" s="63"/>
      <c r="E73" s="63"/>
      <c r="F73" s="63"/>
      <c r="G73" s="63"/>
      <c r="H73" s="64"/>
      <c r="I73" s="65"/>
      <c r="J73" s="63"/>
    </row>
    <row r="74" spans="1:14" x14ac:dyDescent="0.2">
      <c r="A74" s="60"/>
      <c r="B74" s="61"/>
      <c r="C74" s="62"/>
      <c r="D74" s="63"/>
      <c r="E74" s="63"/>
      <c r="F74" s="63"/>
      <c r="G74" s="63"/>
      <c r="H74" s="64"/>
      <c r="I74" s="65"/>
      <c r="J74" s="63"/>
    </row>
    <row r="75" spans="1:14" x14ac:dyDescent="0.2">
      <c r="A75" s="60"/>
      <c r="B75" s="61"/>
      <c r="C75" s="62"/>
      <c r="D75" s="63"/>
      <c r="E75" s="63"/>
      <c r="F75" s="63"/>
      <c r="G75" s="63"/>
      <c r="H75" s="64"/>
      <c r="I75" s="65"/>
      <c r="J75" s="63"/>
    </row>
    <row r="76" spans="1:14" x14ac:dyDescent="0.2">
      <c r="A76" s="60"/>
      <c r="B76" s="61"/>
      <c r="C76" s="62"/>
      <c r="D76" s="63"/>
      <c r="E76" s="63"/>
      <c r="F76" s="63"/>
      <c r="G76" s="63"/>
      <c r="H76" s="64"/>
      <c r="I76" s="65"/>
      <c r="J76" s="63"/>
    </row>
    <row r="77" spans="1:14" x14ac:dyDescent="0.2">
      <c r="A77" s="12"/>
      <c r="B77" s="13"/>
      <c r="C77" s="13"/>
      <c r="D77" s="13"/>
      <c r="E77" s="13"/>
      <c r="F77" s="13"/>
      <c r="G77" s="13"/>
      <c r="H77" s="13"/>
      <c r="I77" s="14"/>
      <c r="J77" s="13"/>
    </row>
    <row r="78" spans="1:14" ht="14.25" x14ac:dyDescent="0.2">
      <c r="A78" s="163" t="s">
        <v>28</v>
      </c>
      <c r="B78" s="164"/>
      <c r="C78" s="164"/>
      <c r="D78" s="164"/>
      <c r="E78" s="164"/>
      <c r="F78" s="164"/>
      <c r="G78" s="164"/>
      <c r="H78" s="164"/>
      <c r="I78" s="165"/>
      <c r="J78" s="93"/>
    </row>
    <row r="79" spans="1:14" ht="15" thickBot="1" x14ac:dyDescent="0.25">
      <c r="A79" s="140" t="s">
        <v>29</v>
      </c>
      <c r="B79" s="141"/>
      <c r="C79" s="141"/>
      <c r="D79" s="141"/>
      <c r="E79" s="141"/>
      <c r="F79" s="141"/>
      <c r="G79" s="141"/>
      <c r="H79" s="141"/>
      <c r="I79" s="142"/>
      <c r="J79" s="93"/>
    </row>
    <row r="80" spans="1:14" x14ac:dyDescent="0.2">
      <c r="A80" s="2"/>
      <c r="B80" s="2"/>
    </row>
    <row r="81" spans="1:2" x14ac:dyDescent="0.2">
      <c r="A81" s="2"/>
    </row>
    <row r="82" spans="1:2" x14ac:dyDescent="0.2">
      <c r="A82" s="2"/>
    </row>
    <row r="83" spans="1:2" x14ac:dyDescent="0.2">
      <c r="A83" s="2"/>
    </row>
    <row r="84" spans="1:2" x14ac:dyDescent="0.2">
      <c r="A84" s="2"/>
    </row>
    <row r="85" spans="1:2" x14ac:dyDescent="0.2">
      <c r="A85" s="2"/>
      <c r="B85" s="6"/>
    </row>
    <row r="86" spans="1:2" x14ac:dyDescent="0.2">
      <c r="A86" s="29"/>
    </row>
    <row r="87" spans="1:2" x14ac:dyDescent="0.2">
      <c r="A87" s="2"/>
    </row>
    <row r="89" spans="1:2" x14ac:dyDescent="0.2">
      <c r="B89" s="28"/>
    </row>
  </sheetData>
  <mergeCells count="24">
    <mergeCell ref="A1:I1"/>
    <mergeCell ref="A2:I2"/>
    <mergeCell ref="A3:I3"/>
    <mergeCell ref="A4:I4"/>
    <mergeCell ref="A78:I78"/>
    <mergeCell ref="B31:D31"/>
    <mergeCell ref="A33:I33"/>
    <mergeCell ref="A34:I34"/>
    <mergeCell ref="A37:I37"/>
    <mergeCell ref="A6:A7"/>
    <mergeCell ref="B6:B7"/>
    <mergeCell ref="C6:C7"/>
    <mergeCell ref="D6:D7"/>
    <mergeCell ref="A79:I79"/>
    <mergeCell ref="A38:I38"/>
    <mergeCell ref="A39:I39"/>
    <mergeCell ref="A40:I40"/>
    <mergeCell ref="A42:A43"/>
    <mergeCell ref="B42:B43"/>
    <mergeCell ref="C42:C43"/>
    <mergeCell ref="D42:D43"/>
    <mergeCell ref="A71:E71"/>
    <mergeCell ref="A61:A62"/>
    <mergeCell ref="A70:E70"/>
  </mergeCells>
  <phoneticPr fontId="0" type="noConversion"/>
  <pageMargins left="1.5748031496062993" right="0.98425196850393704" top="0.98425196850393704" bottom="0.70866141732283472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5" sqref="F15"/>
    </sheetView>
  </sheetViews>
  <sheetFormatPr defaultRowHeight="12.75" x14ac:dyDescent="0.2"/>
  <sheetData/>
  <phoneticPr fontId="0" type="noConversion"/>
  <pageMargins left="0.75" right="0.75" top="1" bottom="1" header="0.49212598499999999" footer="0.4921259849999999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Sistema Operacional 32bits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Copyright Original</dc:creator>
  <cp:lastModifiedBy>Rogério</cp:lastModifiedBy>
  <cp:lastPrinted>2016-04-18T14:37:25Z</cp:lastPrinted>
  <dcterms:created xsi:type="dcterms:W3CDTF">2010-06-22T14:24:46Z</dcterms:created>
  <dcterms:modified xsi:type="dcterms:W3CDTF">2018-04-02T14:33:16Z</dcterms:modified>
</cp:coreProperties>
</file>