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/>
  <bookViews>
    <workbookView xWindow="0" yWindow="-60" windowWidth="15600" windowHeight="7815" tabRatio="565"/>
  </bookViews>
  <sheets>
    <sheet name="Composição BDI" sheetId="17" r:id="rId1"/>
    <sheet name="CC" sheetId="16" state="hidden" r:id="rId2"/>
  </sheets>
  <definedNames>
    <definedName name="__xlnm._FilterDatabase">#REF!</definedName>
    <definedName name="__xlnm._FilterDatabase_1">#REF!</definedName>
    <definedName name="__xlnm._FilterDatabase_10">#REF!</definedName>
    <definedName name="__xlnm._FilterDatabase_2">#REF!</definedName>
    <definedName name="__xlnm._FilterDatabase_3">#REF!</definedName>
    <definedName name="__xlnm._FilterDatabase_4">#REF!</definedName>
    <definedName name="__xlnm._FilterDatabase_5">#REF!</definedName>
    <definedName name="__xlnm._FilterDatabase_6">#REF!</definedName>
    <definedName name="__xlnm._FilterDatabase_7">#REF!</definedName>
    <definedName name="__xlnm._FilterDatabase_8">#REF!</definedName>
    <definedName name="__xlnm._FilterDatabase_9">#REF!</definedName>
    <definedName name="__xlnm.Print_Area">(#REF!,#REF!)</definedName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_xlnm.Print_Titles_5">#REF!</definedName>
    <definedName name="__xlnm.Print_Titles_6">#REF!</definedName>
    <definedName name="_xlnm.Print_Area" localSheetId="0">'Composição BDI'!$H$1:$P$89</definedName>
    <definedName name="COMPOS">#N/A</definedName>
  </definedNames>
  <calcPr calcId="145621"/>
</workbook>
</file>

<file path=xl/calcChain.xml><?xml version="1.0" encoding="utf-8"?>
<calcChain xmlns="http://schemas.openxmlformats.org/spreadsheetml/2006/main">
  <c r="K23" i="17" l="1"/>
  <c r="K26" i="17" s="1"/>
  <c r="K33" i="17"/>
  <c r="I34" i="17"/>
  <c r="K34" i="17" s="1"/>
  <c r="K39" i="17"/>
  <c r="K40" i="17"/>
  <c r="K41" i="17"/>
  <c r="K42" i="17"/>
  <c r="K43" i="17"/>
  <c r="K44" i="17"/>
  <c r="K45" i="17"/>
  <c r="I46" i="17"/>
  <c r="K46" i="17" s="1"/>
  <c r="K51" i="17"/>
  <c r="I52" i="17"/>
  <c r="I53" i="17" s="1"/>
  <c r="K53" i="17" s="1"/>
  <c r="I30" i="17"/>
  <c r="K57" i="17"/>
  <c r="I58" i="17"/>
  <c r="K58" i="17" s="1"/>
  <c r="K63" i="17"/>
  <c r="I64" i="17"/>
  <c r="K64" i="17" s="1"/>
  <c r="K69" i="17"/>
  <c r="I70" i="17"/>
  <c r="I71" i="17" s="1"/>
  <c r="D11" i="16"/>
  <c r="E11" i="16"/>
  <c r="G11" i="16" s="1"/>
  <c r="F11" i="16"/>
  <c r="K11" i="16"/>
  <c r="L11" i="16"/>
  <c r="M11" i="16"/>
  <c r="M12" i="16"/>
  <c r="M13" i="16" s="1"/>
  <c r="B12" i="16"/>
  <c r="E12" i="16" s="1"/>
  <c r="G12" i="16" s="1"/>
  <c r="C12" i="16"/>
  <c r="K12" i="16"/>
  <c r="B13" i="16"/>
  <c r="D13" i="16" s="1"/>
  <c r="K13" i="16"/>
  <c r="K14" i="16"/>
  <c r="G15" i="16"/>
  <c r="K15" i="16"/>
  <c r="G16" i="16"/>
  <c r="K16" i="16"/>
  <c r="B17" i="16"/>
  <c r="C17" i="16"/>
  <c r="G17" i="16"/>
  <c r="K17" i="16"/>
  <c r="B18" i="16"/>
  <c r="C18" i="16"/>
  <c r="G18" i="16"/>
  <c r="K18" i="16"/>
  <c r="B19" i="16"/>
  <c r="C19" i="16"/>
  <c r="G19" i="16"/>
  <c r="K19" i="16"/>
  <c r="B20" i="16"/>
  <c r="C20" i="16"/>
  <c r="G20" i="16"/>
  <c r="K20" i="16"/>
  <c r="B21" i="16"/>
  <c r="C21" i="16"/>
  <c r="G21" i="16"/>
  <c r="K21" i="16"/>
  <c r="B22" i="16"/>
  <c r="C22" i="16"/>
  <c r="G22" i="16"/>
  <c r="K22" i="16"/>
  <c r="L12" i="16"/>
  <c r="N12" i="16" s="1"/>
  <c r="N11" i="16"/>
  <c r="F12" i="16"/>
  <c r="D12" i="16"/>
  <c r="C13" i="16"/>
  <c r="B14" i="16"/>
  <c r="B15" i="16" s="1"/>
  <c r="E13" i="16"/>
  <c r="L13" i="16"/>
  <c r="E14" i="16"/>
  <c r="G14" i="16" s="1"/>
  <c r="F13" i="16"/>
  <c r="G13" i="16" s="1"/>
  <c r="C14" i="16"/>
  <c r="F14" i="16" s="1"/>
  <c r="D14" i="16"/>
  <c r="L14" i="16"/>
  <c r="L15" i="16"/>
  <c r="L16" i="16" s="1"/>
  <c r="N14" i="16" l="1"/>
  <c r="L17" i="16"/>
  <c r="B16" i="16"/>
  <c r="D15" i="16"/>
  <c r="N13" i="16"/>
  <c r="M14" i="16"/>
  <c r="M15" i="16" s="1"/>
  <c r="M16" i="16" s="1"/>
  <c r="M17" i="16" s="1"/>
  <c r="M18" i="16" s="1"/>
  <c r="M19" i="16" s="1"/>
  <c r="M20" i="16" s="1"/>
  <c r="M21" i="16" s="1"/>
  <c r="M22" i="16" s="1"/>
  <c r="C15" i="16"/>
  <c r="C16" i="16" s="1"/>
  <c r="N15" i="16"/>
  <c r="D22" i="16"/>
  <c r="D21" i="16"/>
  <c r="D20" i="16"/>
  <c r="D19" i="16"/>
  <c r="D18" i="16"/>
  <c r="D17" i="16"/>
  <c r="K52" i="17"/>
  <c r="I72" i="17"/>
  <c r="K71" i="17"/>
  <c r="I65" i="17"/>
  <c r="I59" i="17"/>
  <c r="K70" i="17"/>
  <c r="I54" i="17"/>
  <c r="I47" i="17"/>
  <c r="I35" i="17"/>
  <c r="L18" i="16" l="1"/>
  <c r="N17" i="16"/>
  <c r="D16" i="16"/>
  <c r="N16" i="16"/>
  <c r="K35" i="17"/>
  <c r="I36" i="17"/>
  <c r="K59" i="17"/>
  <c r="I60" i="17"/>
  <c r="K72" i="17"/>
  <c r="I73" i="17"/>
  <c r="K54" i="17"/>
  <c r="I55" i="17"/>
  <c r="K47" i="17"/>
  <c r="I48" i="17"/>
  <c r="K65" i="17"/>
  <c r="I66" i="17"/>
  <c r="L19" i="16" l="1"/>
  <c r="N18" i="16"/>
  <c r="K48" i="17"/>
  <c r="I49" i="17"/>
  <c r="K73" i="17"/>
  <c r="I74" i="17"/>
  <c r="K74" i="17" s="1"/>
  <c r="K36" i="17"/>
  <c r="I37" i="17"/>
  <c r="I67" i="17"/>
  <c r="K66" i="17"/>
  <c r="K55" i="17"/>
  <c r="I56" i="17"/>
  <c r="K56" i="17" s="1"/>
  <c r="I61" i="17"/>
  <c r="K60" i="17"/>
  <c r="L20" i="16" l="1"/>
  <c r="N19" i="16"/>
  <c r="K61" i="17"/>
  <c r="I62" i="17"/>
  <c r="K62" i="17" s="1"/>
  <c r="K67" i="17"/>
  <c r="I68" i="17"/>
  <c r="K68" i="17" s="1"/>
  <c r="K37" i="17"/>
  <c r="I38" i="17"/>
  <c r="K38" i="17" s="1"/>
  <c r="O25" i="17" s="1"/>
  <c r="K49" i="17"/>
  <c r="I50" i="17"/>
  <c r="K50" i="17" s="1"/>
  <c r="L21" i="16" l="1"/>
  <c r="N20" i="16"/>
  <c r="N20" i="17"/>
  <c r="N19" i="17"/>
  <c r="N17" i="17"/>
  <c r="O17" i="17"/>
  <c r="O21" i="17"/>
  <c r="M21" i="17"/>
  <c r="L21" i="17" s="1"/>
  <c r="M20" i="17"/>
  <c r="N21" i="17"/>
  <c r="O18" i="17"/>
  <c r="N18" i="17"/>
  <c r="O19" i="17"/>
  <c r="M17" i="17"/>
  <c r="L17" i="17" s="1"/>
  <c r="M25" i="17"/>
  <c r="L25" i="17" s="1"/>
  <c r="O20" i="17"/>
  <c r="M19" i="17"/>
  <c r="L19" i="17" s="1"/>
  <c r="M18" i="17"/>
  <c r="L18" i="17" s="1"/>
  <c r="N25" i="17"/>
  <c r="L22" i="16" l="1"/>
  <c r="N22" i="16" s="1"/>
  <c r="N21" i="16"/>
  <c r="L20" i="17"/>
  <c r="L26" i="17"/>
</calcChain>
</file>

<file path=xl/sharedStrings.xml><?xml version="1.0" encoding="utf-8"?>
<sst xmlns="http://schemas.openxmlformats.org/spreadsheetml/2006/main" count="145" uniqueCount="68">
  <si>
    <t>Tributos - CPRB (4,5%, Lei 13.161/2015 - Desoneração)</t>
  </si>
  <si>
    <t>REPASSE</t>
  </si>
  <si>
    <t>L</t>
  </si>
  <si>
    <t>Até 5% conforme Legislação Municipal</t>
  </si>
  <si>
    <t>Tributos - ISS (Variável de acordo com a Legislação Municipal)</t>
  </si>
  <si>
    <t>Variável</t>
  </si>
  <si>
    <t>Tributos - COFINS (geralmente 3%) +  PIS (geralmente 0,65%)</t>
  </si>
  <si>
    <t>Proponente:</t>
  </si>
  <si>
    <t>Ministério:</t>
  </si>
  <si>
    <t>Objeto:</t>
  </si>
  <si>
    <t>Selecione na célula abaixo o tipo de obra do empreendimento:</t>
  </si>
  <si>
    <t>Construção e Reforma de Edifícios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</si>
  <si>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</si>
  <si>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</si>
  <si>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</si>
  <si>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</si>
  <si>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</si>
  <si>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</si>
  <si>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1º Quartil</t>
  </si>
  <si>
    <t>Médio</t>
  </si>
  <si>
    <t>3º Quartil</t>
  </si>
  <si>
    <t>Administração Central</t>
  </si>
  <si>
    <t>-</t>
  </si>
  <si>
    <t>Seguro e Garantia</t>
  </si>
  <si>
    <t>SG</t>
  </si>
  <si>
    <t>Risco</t>
  </si>
  <si>
    <t>Despesas Financeiras</t>
  </si>
  <si>
    <t>Lucro</t>
  </si>
  <si>
    <t>CPRB</t>
  </si>
  <si>
    <t>Fórmula de BDI adotado conforme Acórdão TCU</t>
  </si>
  <si>
    <t>BDI PAD</t>
  </si>
  <si>
    <t>RRE</t>
  </si>
  <si>
    <t>IDEAL ACUMULADO</t>
  </si>
  <si>
    <t>BDI DES</t>
  </si>
  <si>
    <t>Os valores de BDI foram calculados com o emprego da fórmula abaixo:</t>
  </si>
  <si>
    <t>MIN</t>
  </si>
  <si>
    <t>MED</t>
  </si>
  <si>
    <t>MAX</t>
  </si>
  <si>
    <t>Construção de Praças Urbanas, Rodovias, Ferrovias e recapeamento e pavimentação de vias urbanas</t>
  </si>
  <si>
    <t>Construção de Redes de Abastecimento de Água, Coleta de Esgoto</t>
  </si>
  <si>
    <t>Construção e Manutenção de Estações e Redes de Distribuição de Energia Elétrica</t>
  </si>
  <si>
    <t>Obras Portuárias, Marítimas e Fluviais</t>
  </si>
  <si>
    <t>Fornecimento de Materiais e Equipamentos</t>
  </si>
  <si>
    <t>Estudos e Projetos, Planos e Gerenciamento e outros correlatos</t>
  </si>
  <si>
    <t>Local e data</t>
  </si>
  <si>
    <t>Responsável Técnico</t>
  </si>
  <si>
    <t>Responsável Tomador</t>
  </si>
  <si>
    <t>AC</t>
  </si>
  <si>
    <t>DF</t>
  </si>
  <si>
    <t>R</t>
  </si>
  <si>
    <t>ISS</t>
  </si>
  <si>
    <t>IDEAL NO PERÍODO</t>
  </si>
  <si>
    <t>EFETIVO NO PERÍODO</t>
  </si>
  <si>
    <t>EFETIVO ACUMULADO</t>
  </si>
  <si>
    <t>NÚMERO</t>
  </si>
  <si>
    <t>CP</t>
  </si>
  <si>
    <t>INVEST</t>
  </si>
  <si>
    <t>CP Adic</t>
  </si>
  <si>
    <t>José Mauricio Guitti Tonzar</t>
  </si>
  <si>
    <t>Selviria/SP, 15 de junho de 2016</t>
  </si>
  <si>
    <t>QUADRO DE COMPOSIÇÃO DO BDI - NÃO DESONERADO</t>
  </si>
  <si>
    <t>BDI SINAPI NÃO DESONERADO (A ser aplicado na Planilha Orçamentária)</t>
  </si>
  <si>
    <t>Prefeitura Municipal de Selvíria</t>
  </si>
  <si>
    <t>Convênio (n°):</t>
  </si>
  <si>
    <t>806629/2014</t>
  </si>
  <si>
    <t>Infraestrut. urbana, Implant. de Pavim. Asfáltica visando a melhoria do Mun. de Selvíria/MS.</t>
  </si>
  <si>
    <t>Superintendência do Desenvolvimento do Centro - Oeste - SUDECO</t>
  </si>
  <si>
    <t>José Fernando Barbosa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</si>
</sst>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\-??_);_(@_)"/>
  </numFmts>
  <fonts count="39" x14ac:knownFonts="1">
    <font>
      <sz val="11"/>
      <color indexed="8"/>
      <name val="Calibri"/>
      <family val="2"/>
      <charset val="1"/>
    </font>
    <font>
      <sz val="10"/>
      <name val="Arial"/>
    </font>
    <font>
      <sz val="10"/>
      <name val="Arial"/>
      <family val="2"/>
      <charset val="1"/>
    </font>
    <font>
      <sz val="8"/>
      <color indexed="8"/>
      <name val="Calibri"/>
      <family val="2"/>
      <charset val="1"/>
    </font>
    <font>
      <sz val="8"/>
      <name val="Calibri"/>
      <family val="2"/>
      <charset val="1"/>
    </font>
    <font>
      <b/>
      <sz val="10"/>
      <color indexed="8"/>
      <name val="Calibri"/>
      <family val="2"/>
      <charset val="1"/>
    </font>
    <font>
      <b/>
      <sz val="8"/>
      <name val="Calibri"/>
      <family val="2"/>
      <charset val="1"/>
    </font>
    <font>
      <b/>
      <sz val="8"/>
      <color indexed="8"/>
      <name val="Calibri"/>
      <family val="2"/>
      <charset val="1"/>
    </font>
    <font>
      <b/>
      <sz val="9"/>
      <color indexed="8"/>
      <name val="Calibri"/>
      <family val="2"/>
      <charset val="1"/>
    </font>
    <font>
      <sz val="8"/>
      <name val="Arial"/>
      <family val="2"/>
    </font>
    <font>
      <sz val="10"/>
      <name val="Calibri"/>
      <family val="2"/>
    </font>
    <font>
      <sz val="8"/>
      <color indexed="8"/>
      <name val="Calibri"/>
      <family val="2"/>
    </font>
    <font>
      <b/>
      <sz val="10"/>
      <name val="Calibri"/>
      <family val="2"/>
    </font>
    <font>
      <b/>
      <sz val="10"/>
      <color indexed="12"/>
      <name val="Calibri"/>
      <family val="2"/>
    </font>
    <font>
      <u/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4"/>
      <name val="Calibri Light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1"/>
        <bgColor indexed="27"/>
      </patternFill>
    </fill>
    <fill>
      <patternFill patternType="solid">
        <fgColor indexed="26"/>
        <bgColor indexed="47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1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2" fillId="17" borderId="0" applyNumberFormat="0" applyBorder="0" applyAlignment="0" applyProtection="0"/>
    <xf numFmtId="0" fontId="23" fillId="9" borderId="1" applyNumberFormat="0" applyAlignment="0" applyProtection="0"/>
    <xf numFmtId="0" fontId="24" fillId="14" borderId="2" applyNumberFormat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8" fillId="0" borderId="0"/>
    <xf numFmtId="0" fontId="30" fillId="3" borderId="1" applyNumberFormat="0" applyAlignment="0" applyProtection="0"/>
    <xf numFmtId="0" fontId="31" fillId="0" borderId="3" applyNumberFormat="0" applyFill="0" applyAlignment="0" applyProtection="0"/>
    <xf numFmtId="0" fontId="32" fillId="10" borderId="0" applyNumberFormat="0" applyBorder="0" applyAlignment="0" applyProtection="0"/>
    <xf numFmtId="0" fontId="2" fillId="0" borderId="0"/>
    <xf numFmtId="0" fontId="1" fillId="0" borderId="0"/>
    <xf numFmtId="0" fontId="20" fillId="5" borderId="7" applyNumberFormat="0" applyFont="0" applyAlignment="0" applyProtection="0"/>
    <xf numFmtId="0" fontId="33" fillId="9" borderId="8" applyNumberFormat="0" applyAlignment="0" applyProtection="0"/>
    <xf numFmtId="9" fontId="38" fillId="0" borderId="0"/>
    <xf numFmtId="0" fontId="3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38" fillId="0" borderId="0"/>
    <xf numFmtId="164" fontId="38" fillId="0" borderId="0"/>
    <xf numFmtId="0" fontId="35" fillId="0" borderId="0" applyNumberFormat="0" applyFill="0" applyBorder="0" applyAlignment="0" applyProtection="0"/>
  </cellStyleXfs>
  <cellXfs count="12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0" xfId="45" applyFont="1" applyFill="1" applyBorder="1" applyAlignment="1" applyProtection="1"/>
    <xf numFmtId="0" fontId="0" fillId="18" borderId="0" xfId="45" applyFont="1" applyFill="1" applyBorder="1" applyAlignment="1" applyProtection="1"/>
    <xf numFmtId="0" fontId="0" fillId="19" borderId="0" xfId="45" applyFont="1" applyFill="1" applyBorder="1" applyAlignment="1" applyProtection="1"/>
    <xf numFmtId="0" fontId="1" fillId="0" borderId="0" xfId="39"/>
    <xf numFmtId="0" fontId="10" fillId="0" borderId="0" xfId="39" applyFont="1"/>
    <xf numFmtId="0" fontId="10" fillId="0" borderId="0" xfId="39" applyFont="1" applyProtection="1"/>
    <xf numFmtId="0" fontId="12" fillId="0" borderId="10" xfId="39" applyFont="1" applyBorder="1" applyAlignment="1" applyProtection="1">
      <alignment horizontal="center"/>
    </xf>
    <xf numFmtId="0" fontId="12" fillId="0" borderId="13" xfId="39" applyFont="1" applyBorder="1" applyAlignment="1" applyProtection="1">
      <alignment horizontal="center"/>
    </xf>
    <xf numFmtId="4" fontId="12" fillId="0" borderId="13" xfId="39" applyNumberFormat="1" applyFont="1" applyFill="1" applyBorder="1" applyAlignment="1" applyProtection="1">
      <alignment horizontal="center" wrapText="1"/>
    </xf>
    <xf numFmtId="0" fontId="12" fillId="0" borderId="13" xfId="39" applyFont="1" applyFill="1" applyBorder="1" applyAlignment="1" applyProtection="1">
      <alignment horizontal="center"/>
    </xf>
    <xf numFmtId="0" fontId="12" fillId="0" borderId="14" xfId="39" applyFont="1" applyFill="1" applyBorder="1" applyAlignment="1" applyProtection="1">
      <alignment horizontal="center"/>
    </xf>
    <xf numFmtId="0" fontId="10" fillId="0" borderId="11" xfId="39" applyFont="1" applyBorder="1" applyAlignment="1" applyProtection="1">
      <alignment horizontal="center" vertical="center"/>
    </xf>
    <xf numFmtId="0" fontId="10" fillId="0" borderId="15" xfId="39" applyFont="1" applyBorder="1" applyAlignment="1" applyProtection="1">
      <alignment horizontal="center"/>
    </xf>
    <xf numFmtId="0" fontId="10" fillId="0" borderId="11" xfId="39" applyFont="1" applyBorder="1" applyAlignment="1" applyProtection="1">
      <alignment horizontal="center" vertical="center" wrapText="1"/>
    </xf>
    <xf numFmtId="0" fontId="10" fillId="0" borderId="16" xfId="39" applyFont="1" applyBorder="1" applyAlignment="1" applyProtection="1">
      <alignment horizontal="center" vertical="center" wrapText="1"/>
    </xf>
    <xf numFmtId="0" fontId="10" fillId="0" borderId="17" xfId="39" applyFont="1" applyFill="1" applyBorder="1" applyAlignment="1" applyProtection="1">
      <alignment horizontal="center" vertical="center" wrapText="1"/>
    </xf>
    <xf numFmtId="0" fontId="12" fillId="0" borderId="18" xfId="39" applyFont="1" applyBorder="1" applyAlignment="1" applyProtection="1">
      <alignment horizontal="center" vertical="center" wrapText="1"/>
    </xf>
    <xf numFmtId="0" fontId="12" fillId="0" borderId="19" xfId="39" applyFont="1" applyFill="1" applyBorder="1" applyAlignment="1" applyProtection="1">
      <alignment horizontal="center" vertical="center" wrapText="1"/>
    </xf>
    <xf numFmtId="4" fontId="12" fillId="0" borderId="20" xfId="39" applyNumberFormat="1" applyFont="1" applyFill="1" applyBorder="1" applyAlignment="1" applyProtection="1">
      <alignment horizontal="center" vertical="center"/>
    </xf>
    <xf numFmtId="2" fontId="13" fillId="0" borderId="21" xfId="39" applyNumberFormat="1" applyFont="1" applyFill="1" applyBorder="1" applyAlignment="1" applyProtection="1">
      <alignment horizontal="center" vertical="center"/>
    </xf>
    <xf numFmtId="2" fontId="13" fillId="0" borderId="22" xfId="39" applyNumberFormat="1" applyFont="1" applyFill="1" applyBorder="1" applyAlignment="1" applyProtection="1">
      <alignment horizontal="center" vertical="center"/>
    </xf>
    <xf numFmtId="0" fontId="14" fillId="0" borderId="23" xfId="39" applyFont="1" applyBorder="1" applyAlignment="1" applyProtection="1">
      <alignment horizontal="center" vertical="top"/>
    </xf>
    <xf numFmtId="0" fontId="14" fillId="0" borderId="24" xfId="39" applyFont="1" applyBorder="1" applyAlignment="1" applyProtection="1">
      <alignment horizontal="center" vertical="top"/>
    </xf>
    <xf numFmtId="0" fontId="12" fillId="0" borderId="0" xfId="39" applyFont="1" applyAlignment="1" applyProtection="1">
      <alignment horizontal="center"/>
    </xf>
    <xf numFmtId="0" fontId="12" fillId="0" borderId="15" xfId="39" applyFont="1" applyBorder="1" applyAlignment="1" applyProtection="1">
      <alignment horizontal="center"/>
    </xf>
    <xf numFmtId="10" fontId="13" fillId="0" borderId="15" xfId="39" applyNumberFormat="1" applyFont="1" applyFill="1" applyBorder="1" applyAlignment="1" applyProtection="1">
      <alignment horizontal="center"/>
    </xf>
    <xf numFmtId="0" fontId="12" fillId="0" borderId="15" xfId="39" applyFont="1" applyFill="1" applyBorder="1" applyAlignment="1" applyProtection="1">
      <alignment horizontal="center" vertical="center" wrapText="1"/>
    </xf>
    <xf numFmtId="0" fontId="15" fillId="0" borderId="0" xfId="39" applyFont="1"/>
    <xf numFmtId="0" fontId="15" fillId="0" borderId="0" xfId="39" applyFont="1" applyProtection="1"/>
    <xf numFmtId="0" fontId="9" fillId="0" borderId="0" xfId="39" applyFont="1"/>
    <xf numFmtId="4" fontId="16" fillId="0" borderId="15" xfId="39" applyNumberFormat="1" applyFont="1" applyFill="1" applyBorder="1" applyAlignment="1" applyProtection="1">
      <alignment horizontal="center" vertical="center"/>
    </xf>
    <xf numFmtId="10" fontId="15" fillId="0" borderId="17" xfId="39" applyNumberFormat="1" applyFont="1" applyFill="1" applyBorder="1" applyAlignment="1" applyProtection="1">
      <alignment horizontal="center" vertical="center"/>
    </xf>
    <xf numFmtId="10" fontId="15" fillId="0" borderId="25" xfId="39" applyNumberFormat="1" applyFont="1" applyFill="1" applyBorder="1" applyAlignment="1" applyProtection="1">
      <alignment horizontal="center" vertical="center"/>
    </xf>
    <xf numFmtId="10" fontId="15" fillId="0" borderId="26" xfId="39" applyNumberFormat="1" applyFont="1" applyFill="1" applyBorder="1" applyAlignment="1" applyProtection="1">
      <alignment horizontal="center" vertical="center"/>
    </xf>
    <xf numFmtId="10" fontId="15" fillId="0" borderId="15" xfId="39" applyNumberFormat="1" applyFont="1" applyFill="1" applyBorder="1" applyAlignment="1" applyProtection="1">
      <alignment horizontal="center" vertical="center" wrapText="1"/>
    </xf>
    <xf numFmtId="10" fontId="15" fillId="0" borderId="25" xfId="39" applyNumberFormat="1" applyFont="1" applyFill="1" applyBorder="1" applyAlignment="1" applyProtection="1">
      <alignment horizontal="center" vertical="center" wrapText="1"/>
    </xf>
    <xf numFmtId="4" fontId="16" fillId="0" borderId="17" xfId="39" applyNumberFormat="1" applyFont="1" applyFill="1" applyBorder="1" applyAlignment="1" applyProtection="1">
      <alignment horizontal="center" vertical="center"/>
    </xf>
    <xf numFmtId="0" fontId="1" fillId="0" borderId="0" xfId="39" applyFont="1"/>
    <xf numFmtId="10" fontId="15" fillId="0" borderId="28" xfId="39" applyNumberFormat="1" applyFont="1" applyFill="1" applyBorder="1" applyAlignment="1" applyProtection="1">
      <alignment horizontal="center" vertical="center"/>
    </xf>
    <xf numFmtId="10" fontId="12" fillId="0" borderId="21" xfId="39" applyNumberFormat="1" applyFont="1" applyFill="1" applyBorder="1" applyAlignment="1" applyProtection="1">
      <alignment horizontal="center" vertical="center"/>
    </xf>
    <xf numFmtId="0" fontId="10" fillId="0" borderId="0" xfId="39" applyFont="1" applyBorder="1" applyProtection="1"/>
    <xf numFmtId="0" fontId="10" fillId="0" borderId="29" xfId="39" applyFont="1" applyBorder="1" applyProtection="1"/>
    <xf numFmtId="0" fontId="10" fillId="0" borderId="0" xfId="39" applyNumberFormat="1" applyFont="1" applyBorder="1" applyProtection="1"/>
    <xf numFmtId="10" fontId="11" fillId="0" borderId="27" xfId="0" applyNumberFormat="1" applyFont="1" applyFill="1" applyBorder="1" applyAlignment="1" applyProtection="1">
      <alignment horizontal="center" vertical="center"/>
    </xf>
    <xf numFmtId="0" fontId="12" fillId="0" borderId="0" xfId="34" applyFont="1" applyFill="1" applyBorder="1" applyAlignment="1"/>
    <xf numFmtId="0" fontId="17" fillId="0" borderId="0" xfId="0" applyNumberFormat="1" applyFont="1" applyFill="1" applyBorder="1" applyAlignment="1" applyProtection="1">
      <alignment horizontal="left"/>
    </xf>
    <xf numFmtId="0" fontId="19" fillId="0" borderId="0" xfId="39" applyFont="1" applyFill="1" applyAlignment="1" applyProtection="1">
      <alignment horizontal="center"/>
    </xf>
    <xf numFmtId="10" fontId="3" fillId="0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left" vertical="center"/>
    </xf>
    <xf numFmtId="1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39" applyFont="1" applyFill="1" applyBorder="1" applyAlignment="1" applyProtection="1">
      <alignment horizontal="center"/>
    </xf>
    <xf numFmtId="10" fontId="15" fillId="0" borderId="0" xfId="39" applyNumberFormat="1" applyFont="1" applyFill="1" applyBorder="1" applyAlignment="1" applyProtection="1">
      <alignment horizontal="center" vertical="center"/>
    </xf>
    <xf numFmtId="10" fontId="15" fillId="0" borderId="0" xfId="39" applyNumberFormat="1" applyFont="1" applyFill="1" applyBorder="1" applyAlignment="1" applyProtection="1">
      <alignment horizontal="center" vertical="center" wrapText="1"/>
    </xf>
    <xf numFmtId="2" fontId="13" fillId="0" borderId="0" xfId="39" applyNumberFormat="1" applyFont="1" applyFill="1" applyBorder="1" applyAlignment="1" applyProtection="1">
      <alignment horizontal="center" vertical="center"/>
    </xf>
    <xf numFmtId="10" fontId="13" fillId="0" borderId="0" xfId="39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9" applyFont="1" applyFill="1" applyProtection="1"/>
    <xf numFmtId="0" fontId="15" fillId="0" borderId="0" xfId="39" applyFont="1" applyFill="1" applyProtection="1"/>
    <xf numFmtId="0" fontId="10" fillId="0" borderId="0" xfId="39" applyFont="1" applyFill="1" applyBorder="1" applyAlignment="1" applyProtection="1">
      <alignment horizontal="left"/>
    </xf>
    <xf numFmtId="0" fontId="6" fillId="0" borderId="0" xfId="45" applyFont="1" applyFill="1" applyBorder="1" applyAlignment="1" applyProtection="1">
      <alignment horizontal="center" vertical="center"/>
      <protection locked="0"/>
    </xf>
    <xf numFmtId="0" fontId="14" fillId="0" borderId="0" xfId="39" applyFont="1" applyFill="1" applyBorder="1" applyAlignment="1" applyProtection="1">
      <alignment horizontal="center" vertical="top"/>
    </xf>
    <xf numFmtId="0" fontId="14" fillId="0" borderId="0" xfId="39" applyFont="1" applyFill="1" applyBorder="1" applyAlignment="1" applyProtection="1">
      <alignment horizontal="left" vertical="top" wrapText="1"/>
    </xf>
    <xf numFmtId="0" fontId="12" fillId="0" borderId="0" xfId="39" applyFont="1" applyFill="1" applyAlignment="1" applyProtection="1">
      <alignment horizontal="center"/>
    </xf>
    <xf numFmtId="0" fontId="10" fillId="0" borderId="0" xfId="39" applyFont="1" applyFill="1" applyBorder="1" applyProtection="1"/>
    <xf numFmtId="0" fontId="15" fillId="0" borderId="0" xfId="39" applyFont="1" applyFill="1" applyBorder="1" applyAlignment="1" applyProtection="1">
      <alignment horizontal="left"/>
    </xf>
    <xf numFmtId="0" fontId="15" fillId="0" borderId="0" xfId="39" applyFont="1" applyFill="1"/>
    <xf numFmtId="0" fontId="10" fillId="0" borderId="0" xfId="39" applyFont="1" applyFill="1"/>
    <xf numFmtId="0" fontId="1" fillId="0" borderId="0" xfId="39" applyFill="1"/>
    <xf numFmtId="0" fontId="0" fillId="0" borderId="0" xfId="0" applyBorder="1"/>
    <xf numFmtId="0" fontId="37" fillId="0" borderId="0" xfId="0" applyFont="1" applyBorder="1" applyAlignment="1"/>
    <xf numFmtId="0" fontId="0" fillId="0" borderId="0" xfId="0" applyBorder="1" applyAlignment="1"/>
    <xf numFmtId="2" fontId="0" fillId="0" borderId="0" xfId="0" applyNumberFormat="1" applyBorder="1"/>
    <xf numFmtId="0" fontId="10" fillId="0" borderId="30" xfId="39" applyFont="1" applyFill="1" applyBorder="1" applyProtection="1"/>
    <xf numFmtId="0" fontId="10" fillId="0" borderId="31" xfId="39" applyFont="1" applyFill="1" applyBorder="1" applyProtection="1"/>
    <xf numFmtId="0" fontId="10" fillId="0" borderId="32" xfId="39" applyFont="1" applyFill="1" applyBorder="1" applyProtection="1"/>
    <xf numFmtId="0" fontId="10" fillId="0" borderId="15" xfId="39" applyFont="1" applyBorder="1" applyAlignment="1" applyProtection="1">
      <alignment horizontal="center" vertical="center"/>
    </xf>
    <xf numFmtId="0" fontId="10" fillId="0" borderId="27" xfId="39" applyFont="1" applyBorder="1" applyAlignment="1" applyProtection="1">
      <alignment horizontal="center" vertical="center"/>
    </xf>
    <xf numFmtId="0" fontId="36" fillId="21" borderId="0" xfId="0" applyFont="1" applyFill="1" applyBorder="1" applyAlignment="1">
      <alignment horizontal="left"/>
    </xf>
    <xf numFmtId="0" fontId="17" fillId="0" borderId="0" xfId="0" applyNumberFormat="1" applyFont="1" applyFill="1" applyBorder="1" applyAlignment="1" applyProtection="1">
      <alignment horizontal="left"/>
    </xf>
    <xf numFmtId="0" fontId="14" fillId="0" borderId="27" xfId="39" applyFont="1" applyBorder="1" applyAlignment="1" applyProtection="1">
      <alignment horizontal="center" vertical="top"/>
    </xf>
    <xf numFmtId="0" fontId="14" fillId="0" borderId="33" xfId="39" applyFont="1" applyBorder="1" applyAlignment="1" applyProtection="1">
      <alignment horizontal="center" vertical="top"/>
    </xf>
    <xf numFmtId="0" fontId="14" fillId="0" borderId="42" xfId="39" applyFont="1" applyBorder="1" applyAlignment="1" applyProtection="1">
      <alignment horizontal="center" vertical="top"/>
    </xf>
    <xf numFmtId="0" fontId="14" fillId="0" borderId="15" xfId="39" applyFont="1" applyBorder="1" applyAlignment="1" applyProtection="1">
      <alignment horizontal="left" vertical="top" wrapText="1"/>
    </xf>
    <xf numFmtId="0" fontId="15" fillId="0" borderId="0" xfId="39" applyFont="1" applyBorder="1" applyAlignment="1" applyProtection="1">
      <alignment horizontal="left"/>
    </xf>
    <xf numFmtId="10" fontId="15" fillId="0" borderId="27" xfId="39" applyNumberFormat="1" applyFont="1" applyFill="1" applyBorder="1" applyAlignment="1" applyProtection="1">
      <alignment horizontal="center" vertical="center"/>
    </xf>
    <xf numFmtId="10" fontId="15" fillId="0" borderId="33" xfId="39" applyNumberFormat="1" applyFont="1" applyFill="1" applyBorder="1" applyAlignment="1" applyProtection="1">
      <alignment horizontal="center" vertical="center"/>
    </xf>
    <xf numFmtId="10" fontId="15" fillId="0" borderId="42" xfId="39" applyNumberFormat="1" applyFont="1" applyFill="1" applyBorder="1" applyAlignment="1" applyProtection="1">
      <alignment horizontal="center" vertical="center"/>
    </xf>
    <xf numFmtId="0" fontId="10" fillId="0" borderId="0" xfId="39" applyFont="1" applyBorder="1" applyAlignment="1" applyProtection="1">
      <alignment horizontal="left"/>
    </xf>
    <xf numFmtId="0" fontId="6" fillId="20" borderId="32" xfId="45" applyFont="1" applyFill="1" applyBorder="1" applyAlignment="1" applyProtection="1">
      <alignment horizontal="center" vertical="center"/>
      <protection locked="0"/>
    </xf>
    <xf numFmtId="0" fontId="6" fillId="20" borderId="43" xfId="45" applyFont="1" applyFill="1" applyBorder="1" applyAlignment="1" applyProtection="1">
      <alignment horizontal="center" vertical="center"/>
      <protection locked="0"/>
    </xf>
    <xf numFmtId="0" fontId="6" fillId="20" borderId="44" xfId="45" applyFont="1" applyFill="1" applyBorder="1" applyAlignment="1" applyProtection="1">
      <alignment horizontal="center" vertical="center"/>
      <protection locked="0"/>
    </xf>
    <xf numFmtId="0" fontId="10" fillId="0" borderId="30" xfId="39" applyFont="1" applyFill="1" applyBorder="1" applyAlignment="1" applyProtection="1">
      <alignment horizontal="left" wrapText="1"/>
    </xf>
    <xf numFmtId="0" fontId="10" fillId="0" borderId="35" xfId="39" applyFont="1" applyFill="1" applyBorder="1" applyAlignment="1" applyProtection="1">
      <alignment horizontal="left" wrapText="1"/>
    </xf>
    <xf numFmtId="0" fontId="10" fillId="0" borderId="36" xfId="39" applyFont="1" applyFill="1" applyBorder="1" applyAlignment="1" applyProtection="1">
      <alignment horizontal="left" wrapText="1"/>
    </xf>
    <xf numFmtId="10" fontId="3" fillId="0" borderId="37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39" applyFont="1" applyFill="1" applyBorder="1" applyAlignment="1" applyProtection="1">
      <alignment horizontal="left"/>
    </xf>
    <xf numFmtId="0" fontId="10" fillId="0" borderId="39" xfId="39" applyFont="1" applyFill="1" applyBorder="1" applyAlignment="1" applyProtection="1">
      <alignment horizontal="left"/>
    </xf>
    <xf numFmtId="0" fontId="3" fillId="0" borderId="29" xfId="0" applyNumberFormat="1" applyFont="1" applyFill="1" applyBorder="1" applyAlignment="1" applyProtection="1">
      <alignment horizontal="center" vertical="center" wrapText="1"/>
      <protection locked="0"/>
    </xf>
    <xf numFmtId="10" fontId="15" fillId="0" borderId="34" xfId="39" applyNumberFormat="1" applyFont="1" applyFill="1" applyBorder="1" applyAlignment="1" applyProtection="1">
      <alignment horizontal="center" vertical="center"/>
    </xf>
    <xf numFmtId="10" fontId="3" fillId="0" borderId="40" xfId="0" applyNumberFormat="1" applyFont="1" applyFill="1" applyBorder="1" applyAlignment="1" applyProtection="1">
      <alignment horizontal="center" vertical="center" wrapText="1"/>
      <protection locked="0"/>
    </xf>
    <xf numFmtId="10" fontId="3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0" xfId="39" applyFont="1" applyBorder="1" applyAlignment="1" applyProtection="1">
      <alignment horizontal="left"/>
    </xf>
    <xf numFmtId="0" fontId="10" fillId="0" borderId="35" xfId="39" applyFont="1" applyBorder="1" applyAlignment="1" applyProtection="1">
      <alignment horizontal="left"/>
    </xf>
    <xf numFmtId="0" fontId="10" fillId="0" borderId="38" xfId="39" applyFont="1" applyBorder="1" applyAlignment="1" applyProtection="1">
      <alignment horizontal="left"/>
    </xf>
    <xf numFmtId="0" fontId="17" fillId="0" borderId="11" xfId="0" applyFont="1" applyFill="1" applyBorder="1" applyAlignment="1" applyProtection="1">
      <alignment horizontal="left" vertical="center"/>
    </xf>
    <xf numFmtId="0" fontId="17" fillId="0" borderId="15" xfId="0" applyFont="1" applyFill="1" applyBorder="1" applyAlignment="1" applyProtection="1">
      <alignment horizontal="left" vertical="center"/>
    </xf>
    <xf numFmtId="0" fontId="17" fillId="0" borderId="25" xfId="0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/>
    </xf>
    <xf numFmtId="0" fontId="17" fillId="0" borderId="13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left" vertical="center"/>
    </xf>
    <xf numFmtId="0" fontId="19" fillId="0" borderId="0" xfId="39" applyFont="1" applyAlignment="1" applyProtection="1">
      <alignment horizontal="center"/>
    </xf>
    <xf numFmtId="0" fontId="17" fillId="0" borderId="12" xfId="0" applyFont="1" applyFill="1" applyBorder="1" applyAlignment="1" applyProtection="1">
      <alignment horizontal="left" vertical="center"/>
    </xf>
    <xf numFmtId="0" fontId="17" fillId="0" borderId="39" xfId="0" applyFont="1" applyFill="1" applyBorder="1" applyAlignment="1" applyProtection="1">
      <alignment horizontal="left" vertical="center"/>
    </xf>
    <xf numFmtId="0" fontId="17" fillId="0" borderId="45" xfId="0" applyFont="1" applyFill="1" applyBorder="1" applyAlignment="1" applyProtection="1">
      <alignment horizontal="left" vertical="center"/>
    </xf>
    <xf numFmtId="0" fontId="0" fillId="0" borderId="0" xfId="0" applyFont="1" applyBorder="1" applyAlignment="1">
      <alignment horizontal="center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link" xfId="34" builtinId="8"/>
    <cellStyle name="Input" xfId="35"/>
    <cellStyle name="Linked Cell" xfId="36"/>
    <cellStyle name="Neutral" xfId="37"/>
    <cellStyle name="Normal" xfId="0" builtinId="0"/>
    <cellStyle name="Normal 2" xfId="38"/>
    <cellStyle name="Normal_Composicao BDI v1.0" xfId="39"/>
    <cellStyle name="Note" xfId="40"/>
    <cellStyle name="Output" xfId="41"/>
    <cellStyle name="Porcentagem 2" xfId="42"/>
    <cellStyle name="Title" xfId="43"/>
    <cellStyle name="Total" xfId="44" builtinId="25" customBuiltin="1"/>
    <cellStyle name="Vírgula" xfId="45" builtinId="3"/>
    <cellStyle name="Vírgula 2" xfId="46"/>
    <cellStyle name="Warning Text" xfId="47"/>
  </cellStyles>
  <dxfs count="7"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ill>
        <patternFill>
          <bgColor indexed="4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2CC"/>
      <rgbColor rgb="00DEEBF7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AE3F3"/>
      <rgbColor rgb="00DFDFDF"/>
      <rgbColor rgb="00FFFF99"/>
      <rgbColor rgb="00BFBFBF"/>
      <rgbColor rgb="00FF99CC"/>
      <rgbColor rgb="00CC99FF"/>
      <rgbColor rgb="00FBE5D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</xdr:rowOff>
    </xdr:from>
    <xdr:to>
      <xdr:col>6</xdr:col>
      <xdr:colOff>590550</xdr:colOff>
      <xdr:row>25</xdr:row>
      <xdr:rowOff>247650</xdr:rowOff>
    </xdr:to>
    <xdr:sp macro="" textlink="">
      <xdr:nvSpPr>
        <xdr:cNvPr id="17516" name="Text Box 108"/>
        <xdr:cNvSpPr txBox="1">
          <a:spLocks noChangeArrowheads="1"/>
        </xdr:cNvSpPr>
      </xdr:nvSpPr>
      <xdr:spPr bwMode="auto">
        <a:xfrm>
          <a:off x="285750" y="9525"/>
          <a:ext cx="3629025" cy="610552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 </a:t>
          </a:r>
          <a:r>
            <a:rPr lang="pt-BR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(não imprimir)</a:t>
          </a: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1 - Foi publicada em 31/08/2015 a Lei nº 13.161/2015, alterando os valores do regime de desoneração da folha de pagamento.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1.1 - Para obras do setor de Infraestrutura (CNAE grupos 421, 422, 429 e 431) com ordem de serviço emitida a partir de 01 de Novembro, a desoneração é opcional, sendo a alíquota de 4,5% sobre o valor da receita bruta.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1.2 - Para obras do setor de Construção Civil (CNAE grupos 412, 432, 433 e 439) com ordem de serviço emitida a partir de 01 de Dezembro, a desoneração é opcional, sendo a alíquota de 4,5% sobre o valor da receita bruta.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2 - Cabe ao Tomador a verificação da alternativa mais vantajosa (COM Desoneração ou SEM Desoneração), apresentando o orçamento com esta configuração acompanhado de declaração informando qual a alternativa adotada e que esta é a mais vantajosa para a Administração Pública.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3 - A fórmula original do BDI (imagem abaixo) e seus limites, conforme Acórdão 2622/2013 - TCU, não consideram os 4,5% referente à desoneração. Por isso, a fórmula original foi modificada para facilitar a verificação com os limites do TCU e para evitar erros no preenchimento do valor do ISS.</a:t>
          </a:r>
        </a:p>
        <a:p>
          <a:pPr algn="l" rtl="0">
            <a:defRPr sz="1000"/>
          </a:pPr>
          <a:endParaRPr lang="pt-B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Onde,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I: taxa de incidência de impostos (PIS, COFINS, ISS).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Este item foi foi separado em: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COFINS + PIS (CP)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ISS (ISS)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Contribuição previdenciária sobre a renda bruta (CPRB)</a:t>
          </a:r>
        </a:p>
      </xdr:txBody>
    </xdr:sp>
    <xdr:clientData/>
  </xdr:twoCellAnchor>
  <xdr:twoCellAnchor>
    <xdr:from>
      <xdr:col>1</xdr:col>
      <xdr:colOff>247650</xdr:colOff>
      <xdr:row>21</xdr:row>
      <xdr:rowOff>0</xdr:rowOff>
    </xdr:from>
    <xdr:to>
      <xdr:col>6</xdr:col>
      <xdr:colOff>219075</xdr:colOff>
      <xdr:row>21</xdr:row>
      <xdr:rowOff>323850</xdr:rowOff>
    </xdr:to>
    <xdr:pic>
      <xdr:nvPicPr>
        <xdr:cNvPr id="17544" name="Picture 10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6000" contrast="60000"/>
        </a:blip>
        <a:srcRect/>
        <a:stretch>
          <a:fillRect/>
        </a:stretch>
      </xdr:blipFill>
      <xdr:spPr bwMode="auto">
        <a:xfrm>
          <a:off x="523875" y="4448175"/>
          <a:ext cx="30194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1704975</xdr:colOff>
          <xdr:row>27</xdr:row>
          <xdr:rowOff>200025</xdr:rowOff>
        </xdr:from>
        <xdr:to>
          <xdr:col>12</xdr:col>
          <xdr:colOff>342900</xdr:colOff>
          <xdr:row>27</xdr:row>
          <xdr:rowOff>704850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27</xdr:row>
          <xdr:rowOff>200025</xdr:rowOff>
        </xdr:from>
        <xdr:to>
          <xdr:col>16</xdr:col>
          <xdr:colOff>0</xdr:colOff>
          <xdr:row>27</xdr:row>
          <xdr:rowOff>704850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27</xdr:row>
          <xdr:rowOff>200025</xdr:rowOff>
        </xdr:from>
        <xdr:to>
          <xdr:col>16</xdr:col>
          <xdr:colOff>0</xdr:colOff>
          <xdr:row>27</xdr:row>
          <xdr:rowOff>704850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0</xdr:colOff>
          <xdr:row>27</xdr:row>
          <xdr:rowOff>200025</xdr:rowOff>
        </xdr:from>
        <xdr:to>
          <xdr:col>16</xdr:col>
          <xdr:colOff>0</xdr:colOff>
          <xdr:row>27</xdr:row>
          <xdr:rowOff>704850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/>
  <dimension ref="A1:AB403"/>
  <sheetViews>
    <sheetView showGridLines="0" tabSelected="1" topLeftCell="A25" zoomScaleSheetLayoutView="100" workbookViewId="0">
      <pane xSplit="7" topLeftCell="H1" activePane="topRight" state="frozen"/>
      <selection pane="topRight" activeCell="L89" sqref="L89:O89"/>
    </sheetView>
  </sheetViews>
  <sheetFormatPr defaultRowHeight="15" x14ac:dyDescent="0.25"/>
  <cols>
    <col min="1" max="1" width="4.140625" style="1" customWidth="1"/>
    <col min="8" max="8" width="4.140625" customWidth="1"/>
    <col min="9" max="9" width="30.28515625" style="10" customWidth="1"/>
    <col min="10" max="10" width="10.7109375" style="10" customWidth="1"/>
    <col min="11" max="11" width="15.7109375" style="10" customWidth="1"/>
    <col min="12" max="12" width="15" style="10" bestFit="1" customWidth="1"/>
    <col min="13" max="14" width="9.140625" style="10"/>
    <col min="15" max="15" width="11.140625" style="10" bestFit="1" customWidth="1"/>
    <col min="16" max="16" width="5.7109375" style="74" customWidth="1"/>
    <col min="17" max="16384" width="9.140625" style="10"/>
  </cols>
  <sheetData>
    <row r="1" spans="1:28" ht="15.75" x14ac:dyDescent="0.25">
      <c r="B1" s="84"/>
      <c r="C1" s="84"/>
      <c r="D1" s="84"/>
      <c r="E1" s="84"/>
      <c r="F1" s="84"/>
      <c r="G1" s="75"/>
      <c r="H1" s="75"/>
      <c r="I1" s="12"/>
      <c r="J1" s="12"/>
      <c r="K1" s="12"/>
      <c r="L1" s="12"/>
      <c r="M1" s="12"/>
      <c r="N1" s="12"/>
      <c r="O1" s="12"/>
      <c r="P1" s="63"/>
    </row>
    <row r="2" spans="1:28" x14ac:dyDescent="0.25">
      <c r="A2" s="51"/>
      <c r="B2" s="75"/>
      <c r="C2" s="75"/>
      <c r="D2" s="75"/>
      <c r="E2" s="75"/>
      <c r="F2" s="75"/>
      <c r="G2" s="75"/>
      <c r="H2" s="75"/>
      <c r="I2" s="118" t="s">
        <v>60</v>
      </c>
      <c r="J2" s="118"/>
      <c r="K2" s="118"/>
      <c r="L2" s="118"/>
      <c r="M2" s="118"/>
      <c r="N2" s="118"/>
      <c r="O2" s="118"/>
      <c r="P2" s="53"/>
    </row>
    <row r="3" spans="1:28" ht="13.5" thickBot="1" x14ac:dyDescent="0.25">
      <c r="B3" s="76"/>
      <c r="C3" s="76"/>
      <c r="D3" s="76"/>
      <c r="E3" s="76"/>
      <c r="F3" s="76"/>
      <c r="G3" s="76"/>
      <c r="H3" s="76"/>
      <c r="I3" s="35"/>
      <c r="J3" s="35"/>
      <c r="K3" s="35"/>
      <c r="L3" s="35"/>
      <c r="M3" s="35"/>
      <c r="N3" s="35"/>
      <c r="O3" s="35"/>
      <c r="P3" s="64"/>
      <c r="Q3" s="36"/>
      <c r="R3" s="36"/>
      <c r="S3" s="36"/>
      <c r="T3" s="36"/>
      <c r="U3" s="36"/>
      <c r="V3" s="36"/>
      <c r="W3" s="36"/>
      <c r="X3" s="36"/>
    </row>
    <row r="4" spans="1:28" ht="12.75" customHeight="1" x14ac:dyDescent="0.25">
      <c r="B4" s="77"/>
      <c r="C4" s="77"/>
      <c r="D4" s="77"/>
      <c r="E4" s="77"/>
      <c r="F4" s="77"/>
      <c r="G4" s="77"/>
      <c r="H4" s="77"/>
      <c r="I4" s="79" t="s">
        <v>7</v>
      </c>
      <c r="J4" s="115" t="s">
        <v>62</v>
      </c>
      <c r="K4" s="116"/>
      <c r="L4" s="116"/>
      <c r="M4" s="116"/>
      <c r="N4" s="116"/>
      <c r="O4" s="117"/>
      <c r="P4" s="55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</row>
    <row r="5" spans="1:28" x14ac:dyDescent="0.25">
      <c r="B5" s="77"/>
      <c r="C5" s="77"/>
      <c r="D5" s="77"/>
      <c r="E5" s="77"/>
      <c r="F5" s="77"/>
      <c r="G5" s="77"/>
      <c r="H5" s="77"/>
      <c r="I5" s="80" t="s">
        <v>63</v>
      </c>
      <c r="J5" s="112" t="s">
        <v>64</v>
      </c>
      <c r="K5" s="113"/>
      <c r="L5" s="113"/>
      <c r="M5" s="113"/>
      <c r="N5" s="113"/>
      <c r="O5" s="114"/>
      <c r="P5" s="55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28" x14ac:dyDescent="0.25">
      <c r="B6" s="75"/>
      <c r="C6" s="75"/>
      <c r="D6" s="75"/>
      <c r="E6" s="75"/>
      <c r="F6" s="75"/>
      <c r="G6" s="75"/>
      <c r="H6" s="75"/>
      <c r="I6" s="80" t="s">
        <v>8</v>
      </c>
      <c r="J6" s="112" t="s">
        <v>66</v>
      </c>
      <c r="K6" s="113"/>
      <c r="L6" s="113"/>
      <c r="M6" s="113"/>
      <c r="N6" s="113"/>
      <c r="O6" s="114"/>
      <c r="P6" s="55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ht="15.75" thickBot="1" x14ac:dyDescent="0.3">
      <c r="B7" s="75"/>
      <c r="C7" s="75"/>
      <c r="D7" s="75"/>
      <c r="E7" s="75"/>
      <c r="F7" s="75"/>
      <c r="G7" s="75"/>
      <c r="H7" s="75"/>
      <c r="I7" s="81" t="s">
        <v>9</v>
      </c>
      <c r="J7" s="119" t="s">
        <v>65</v>
      </c>
      <c r="K7" s="120"/>
      <c r="L7" s="120"/>
      <c r="M7" s="120"/>
      <c r="N7" s="120"/>
      <c r="O7" s="121"/>
      <c r="P7" s="55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</row>
    <row r="8" spans="1:28" ht="15.75" thickBot="1" x14ac:dyDescent="0.3">
      <c r="B8" s="75"/>
      <c r="C8" s="75"/>
      <c r="D8" s="75"/>
      <c r="E8" s="75"/>
      <c r="F8" s="75"/>
      <c r="G8" s="75"/>
      <c r="H8" s="75"/>
      <c r="I8" s="12"/>
      <c r="J8" s="12"/>
      <c r="K8" s="12"/>
      <c r="L8" s="12"/>
      <c r="M8" s="12"/>
      <c r="N8" s="12"/>
      <c r="O8" s="12"/>
      <c r="P8" s="63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</row>
    <row r="9" spans="1:28" x14ac:dyDescent="0.25">
      <c r="B9" s="75"/>
      <c r="C9" s="75"/>
      <c r="D9" s="75"/>
      <c r="E9" s="75"/>
      <c r="F9" s="75"/>
      <c r="G9" s="75"/>
      <c r="H9" s="75"/>
      <c r="I9" s="109" t="s">
        <v>10</v>
      </c>
      <c r="J9" s="110"/>
      <c r="K9" s="110"/>
      <c r="L9" s="110"/>
      <c r="M9" s="110"/>
      <c r="N9" s="110"/>
      <c r="O9" s="111"/>
      <c r="P9" s="65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</row>
    <row r="10" spans="1:28" ht="15.75" customHeight="1" thickBot="1" x14ac:dyDescent="0.3">
      <c r="A10" s="2"/>
      <c r="B10" s="75"/>
      <c r="C10" s="75"/>
      <c r="D10" s="75"/>
      <c r="E10" s="75"/>
      <c r="F10" s="75"/>
      <c r="G10" s="75"/>
      <c r="H10" s="75"/>
      <c r="I10" s="95" t="s">
        <v>38</v>
      </c>
      <c r="J10" s="96"/>
      <c r="K10" s="96"/>
      <c r="L10" s="96"/>
      <c r="M10" s="96"/>
      <c r="N10" s="96"/>
      <c r="O10" s="97"/>
      <c r="P10" s="66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8" ht="15.75" thickBot="1" x14ac:dyDescent="0.3">
      <c r="A11" s="5"/>
      <c r="B11" s="75"/>
      <c r="C11" s="75"/>
      <c r="D11" s="75"/>
      <c r="E11" s="75"/>
      <c r="F11" s="75"/>
      <c r="G11" s="75"/>
      <c r="H11" s="75"/>
      <c r="I11" s="12"/>
      <c r="J11" s="12"/>
      <c r="K11" s="12"/>
      <c r="L11" s="12"/>
      <c r="M11" s="12"/>
      <c r="N11" s="12"/>
      <c r="O11" s="12"/>
      <c r="P11" s="63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1:28" ht="24.95" customHeight="1" x14ac:dyDescent="0.25">
      <c r="A12" s="4"/>
      <c r="B12" s="75"/>
      <c r="C12" s="75"/>
      <c r="D12" s="75"/>
      <c r="E12" s="75"/>
      <c r="F12" s="75"/>
      <c r="G12" s="75"/>
      <c r="H12" s="75"/>
      <c r="I12" s="98" t="s">
        <v>12</v>
      </c>
      <c r="J12" s="99"/>
      <c r="K12" s="99"/>
      <c r="L12" s="99"/>
      <c r="M12" s="100"/>
      <c r="N12" s="101">
        <v>0.05</v>
      </c>
      <c r="O12" s="102"/>
      <c r="P12" s="56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1:28" ht="15.75" thickBot="1" x14ac:dyDescent="0.3">
      <c r="B13" s="75"/>
      <c r="C13" s="75"/>
      <c r="D13" s="75"/>
      <c r="E13" s="75"/>
      <c r="F13" s="75"/>
      <c r="G13" s="75"/>
      <c r="H13" s="75"/>
      <c r="I13" s="103" t="s">
        <v>13</v>
      </c>
      <c r="J13" s="104"/>
      <c r="K13" s="104"/>
      <c r="L13" s="104"/>
      <c r="M13" s="104"/>
      <c r="N13" s="107">
        <v>1</v>
      </c>
      <c r="O13" s="108"/>
      <c r="P13" s="56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</row>
    <row r="14" spans="1:28" x14ac:dyDescent="0.25">
      <c r="B14" s="75"/>
      <c r="C14" s="75"/>
      <c r="D14" s="75"/>
      <c r="E14" s="75"/>
      <c r="F14" s="75"/>
      <c r="G14" s="75"/>
      <c r="H14" s="75"/>
      <c r="I14" s="12"/>
      <c r="J14" s="12"/>
      <c r="K14" s="12"/>
      <c r="L14" s="12"/>
      <c r="M14" s="12"/>
      <c r="N14" s="12"/>
      <c r="O14" s="12"/>
      <c r="P14" s="63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1:28" ht="15.75" thickBot="1" x14ac:dyDescent="0.3">
      <c r="B15" s="75"/>
      <c r="C15" s="75"/>
      <c r="D15" s="75"/>
      <c r="E15" s="75"/>
      <c r="F15" s="75"/>
      <c r="G15" s="75"/>
      <c r="H15" s="75"/>
      <c r="I15" s="12"/>
      <c r="J15" s="12"/>
      <c r="K15" s="12"/>
      <c r="L15" s="12"/>
      <c r="M15" s="12"/>
      <c r="N15" s="12"/>
      <c r="O15" s="12"/>
      <c r="P15" s="63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1:28" ht="39" x14ac:dyDescent="0.25">
      <c r="B16" s="75"/>
      <c r="C16" s="75"/>
      <c r="D16" s="75"/>
      <c r="E16" s="75"/>
      <c r="F16" s="75"/>
      <c r="G16" s="75"/>
      <c r="H16" s="75"/>
      <c r="I16" s="13" t="s">
        <v>14</v>
      </c>
      <c r="J16" s="14" t="s">
        <v>15</v>
      </c>
      <c r="K16" s="15" t="s">
        <v>16</v>
      </c>
      <c r="L16" s="15" t="s">
        <v>17</v>
      </c>
      <c r="M16" s="16" t="s">
        <v>18</v>
      </c>
      <c r="N16" s="16" t="s">
        <v>19</v>
      </c>
      <c r="O16" s="17" t="s">
        <v>20</v>
      </c>
      <c r="P16" s="57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</row>
    <row r="17" spans="2:28" x14ac:dyDescent="0.25">
      <c r="B17" s="78"/>
      <c r="C17" s="75"/>
      <c r="D17" s="75"/>
      <c r="E17" s="75"/>
      <c r="F17" s="75"/>
      <c r="G17" s="75"/>
      <c r="H17" s="75"/>
      <c r="I17" s="18" t="s">
        <v>21</v>
      </c>
      <c r="J17" s="19" t="s">
        <v>47</v>
      </c>
      <c r="K17" s="54">
        <v>3.7999999999999999E-2</v>
      </c>
      <c r="L17" s="37" t="str">
        <f t="shared" ref="L17:L25" si="0">IF(AND(K17&gt;=M17, K17&lt;=O17), "OK", "Não OK")</f>
        <v>OK</v>
      </c>
      <c r="M17" s="38">
        <f>VLOOKUP(CONCATENATE($I$10,"-",$J17),$K$33:$O$74,3,FALSE)</f>
        <v>3.7999999999999999E-2</v>
      </c>
      <c r="N17" s="38">
        <f>VLOOKUP(CONCATENATE($I$10,"-",$J17),$K$33:$O$74,4,FALSE)</f>
        <v>4.0099999999999997E-2</v>
      </c>
      <c r="O17" s="39">
        <f>VLOOKUP(CONCATENATE($I$10,"-",$J17),$K$33:$O$74,5,FALSE)</f>
        <v>4.6699999999999998E-2</v>
      </c>
      <c r="P17" s="58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</row>
    <row r="18" spans="2:28" x14ac:dyDescent="0.25">
      <c r="B18" s="75"/>
      <c r="C18" s="75"/>
      <c r="D18" s="75"/>
      <c r="E18" s="75"/>
      <c r="F18" s="75"/>
      <c r="G18" s="75"/>
      <c r="H18" s="75"/>
      <c r="I18" s="18" t="s">
        <v>23</v>
      </c>
      <c r="J18" s="19" t="s">
        <v>24</v>
      </c>
      <c r="K18" s="54">
        <v>3.2000000000000002E-3</v>
      </c>
      <c r="L18" s="37" t="str">
        <f t="shared" si="0"/>
        <v>OK</v>
      </c>
      <c r="M18" s="38">
        <f>VLOOKUP(CONCATENATE($I$10,"-",$J18),$K$33:$O$74,3,FALSE)</f>
        <v>3.2000000000000002E-3</v>
      </c>
      <c r="N18" s="38">
        <f>VLOOKUP(CONCATENATE($I$10,"-",$J18),$K$33:$O$74,4,FALSE)</f>
        <v>4.0000000000000001E-3</v>
      </c>
      <c r="O18" s="40">
        <f>VLOOKUP(CONCATENATE($I$10,"-",$J18),$K$33:$O$74,5,FALSE)</f>
        <v>7.4000000000000003E-3</v>
      </c>
      <c r="P18" s="58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</row>
    <row r="19" spans="2:28" x14ac:dyDescent="0.25">
      <c r="B19" s="75"/>
      <c r="C19" s="75"/>
      <c r="D19" s="75"/>
      <c r="E19" s="75"/>
      <c r="F19" s="75"/>
      <c r="G19" s="75"/>
      <c r="H19" s="75"/>
      <c r="I19" s="18" t="s">
        <v>25</v>
      </c>
      <c r="J19" s="19" t="s">
        <v>49</v>
      </c>
      <c r="K19" s="54">
        <v>5.0000000000000001E-3</v>
      </c>
      <c r="L19" s="37" t="str">
        <f t="shared" si="0"/>
        <v>OK</v>
      </c>
      <c r="M19" s="38">
        <f>VLOOKUP(CONCATENATE($I$10,"-",$J19),$K$33:$O$74,3,FALSE)</f>
        <v>5.0000000000000001E-3</v>
      </c>
      <c r="N19" s="38">
        <f>VLOOKUP(CONCATENATE($I$10,"-",$J19),$K$33:$O$74,4,FALSE)</f>
        <v>5.6000000000000008E-3</v>
      </c>
      <c r="O19" s="40">
        <f>VLOOKUP(CONCATENATE($I$10,"-",$J19),$K$33:$O$74,5,FALSE)</f>
        <v>9.7000000000000003E-3</v>
      </c>
      <c r="P19" s="58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</row>
    <row r="20" spans="2:28" x14ac:dyDescent="0.25">
      <c r="B20" s="75"/>
      <c r="C20" s="75"/>
      <c r="D20" s="75"/>
      <c r="E20" s="75"/>
      <c r="F20" s="75"/>
      <c r="G20" s="75"/>
      <c r="H20" s="75"/>
      <c r="I20" s="18" t="s">
        <v>26</v>
      </c>
      <c r="J20" s="19" t="s">
        <v>48</v>
      </c>
      <c r="K20" s="54">
        <v>1.0200000000000001E-2</v>
      </c>
      <c r="L20" s="37" t="str">
        <f t="shared" si="0"/>
        <v>OK</v>
      </c>
      <c r="M20" s="38">
        <f>VLOOKUP(CONCATENATE($I$10,"-",$J20),$K$33:$O$74,3,FALSE)</f>
        <v>1.0200000000000001E-2</v>
      </c>
      <c r="N20" s="38">
        <f>VLOOKUP(CONCATENATE($I$10,"-",$J20),$K$33:$O$74,4,FALSE)</f>
        <v>1.11E-2</v>
      </c>
      <c r="O20" s="40">
        <f>VLOOKUP(CONCATENATE($I$10,"-",$J20),$K$33:$O$74,5,FALSE)</f>
        <v>1.21E-2</v>
      </c>
      <c r="P20" s="58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</row>
    <row r="21" spans="2:28" x14ac:dyDescent="0.25">
      <c r="B21" s="75"/>
      <c r="C21" s="75"/>
      <c r="D21" s="75"/>
      <c r="E21" s="75"/>
      <c r="F21" s="75"/>
      <c r="G21" s="75"/>
      <c r="H21" s="75"/>
      <c r="I21" s="18" t="s">
        <v>27</v>
      </c>
      <c r="J21" s="19" t="s">
        <v>2</v>
      </c>
      <c r="K21" s="54">
        <v>6.6400000000000001E-2</v>
      </c>
      <c r="L21" s="37" t="str">
        <f t="shared" si="0"/>
        <v>OK</v>
      </c>
      <c r="M21" s="38">
        <f>VLOOKUP(CONCATENATE($I$10,"-",$J21),$K$33:$O$74,3,FALSE)</f>
        <v>6.6400000000000001E-2</v>
      </c>
      <c r="N21" s="38">
        <f>VLOOKUP(CONCATENATE($I$10,"-",$J21),$K$33:$O$74,4,FALSE)</f>
        <v>7.2999999999999995E-2</v>
      </c>
      <c r="O21" s="40">
        <f>VLOOKUP(CONCATENATE($I$10,"-",$J21),$K$33:$O$74,5,FALSE)</f>
        <v>8.6899999999999991E-2</v>
      </c>
      <c r="P21" s="58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</row>
    <row r="22" spans="2:28" ht="26.25" customHeight="1" x14ac:dyDescent="0.25">
      <c r="I22" s="20" t="s">
        <v>6</v>
      </c>
      <c r="J22" s="82" t="s">
        <v>55</v>
      </c>
      <c r="K22" s="54">
        <v>3.6499999999999998E-2</v>
      </c>
      <c r="L22" s="37"/>
      <c r="M22" s="91" t="s">
        <v>5</v>
      </c>
      <c r="N22" s="92"/>
      <c r="O22" s="93"/>
      <c r="P22" s="58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</row>
    <row r="23" spans="2:28" ht="30" customHeight="1" x14ac:dyDescent="0.25">
      <c r="I23" s="20" t="s">
        <v>4</v>
      </c>
      <c r="J23" s="82" t="s">
        <v>50</v>
      </c>
      <c r="K23" s="50">
        <f>N13*N12</f>
        <v>0.05</v>
      </c>
      <c r="L23" s="37"/>
      <c r="M23" s="91" t="s">
        <v>3</v>
      </c>
      <c r="N23" s="92"/>
      <c r="O23" s="106"/>
      <c r="P23" s="58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</row>
    <row r="24" spans="2:28" ht="29.25" customHeight="1" x14ac:dyDescent="0.25">
      <c r="I24" s="20" t="s">
        <v>0</v>
      </c>
      <c r="J24" s="83" t="s">
        <v>28</v>
      </c>
      <c r="K24" s="50"/>
      <c r="L24" s="37"/>
      <c r="M24" s="41" t="s">
        <v>22</v>
      </c>
      <c r="N24" s="41" t="s">
        <v>22</v>
      </c>
      <c r="O24" s="42" t="s">
        <v>22</v>
      </c>
      <c r="P24" s="59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</row>
    <row r="25" spans="2:28" ht="26.25" thickBot="1" x14ac:dyDescent="0.3">
      <c r="I25" s="21" t="s">
        <v>29</v>
      </c>
      <c r="J25" s="22" t="s">
        <v>30</v>
      </c>
      <c r="K25" s="45">
        <v>0.19600000000000001</v>
      </c>
      <c r="L25" s="43" t="str">
        <f t="shared" si="0"/>
        <v>OK</v>
      </c>
      <c r="M25" s="38">
        <f>VLOOKUP(CONCATENATE(I10,"-",J25),K33:O74,3,FALSE)</f>
        <v>0.19600000000000001</v>
      </c>
      <c r="N25" s="38">
        <f>VLOOKUP(CONCATENATE(I10,"-",J25),K33:O74,4,FALSE)</f>
        <v>0.2097</v>
      </c>
      <c r="O25" s="40">
        <f>VLOOKUP(CONCATENATE(I10,"-",J25),K33:O74,5,FALSE)</f>
        <v>0.24230000000000002</v>
      </c>
      <c r="P25" s="58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</row>
    <row r="26" spans="2:28" ht="26.25" thickBot="1" x14ac:dyDescent="0.3">
      <c r="I26" s="23" t="s">
        <v>61</v>
      </c>
      <c r="J26" s="24" t="s">
        <v>33</v>
      </c>
      <c r="K26" s="46">
        <f>ROUND((((1+K17+K18+K19)*(1+K20)*(1+K21)/(1-(K22+K23+K24)))-1),4)</f>
        <v>0.23380000000000001</v>
      </c>
      <c r="L26" s="25" t="str">
        <f>IF(COUNTIF($L$17:$L$25,"NÃO OK")&gt;0,"NÃO OK","OK")</f>
        <v>OK</v>
      </c>
      <c r="M26" s="26"/>
      <c r="N26" s="26"/>
      <c r="O26" s="27"/>
      <c r="P26" s="60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</row>
    <row r="27" spans="2:28" x14ac:dyDescent="0.25">
      <c r="I27" s="12"/>
      <c r="J27" s="12"/>
      <c r="K27" s="12"/>
      <c r="L27" s="12"/>
      <c r="M27" s="12"/>
      <c r="N27" s="12"/>
      <c r="O27" s="12"/>
      <c r="P27" s="63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</row>
    <row r="28" spans="2:28" ht="57.75" customHeight="1" x14ac:dyDescent="0.25">
      <c r="I28" s="86" t="s">
        <v>34</v>
      </c>
      <c r="J28" s="87"/>
      <c r="K28" s="87"/>
      <c r="L28" s="87"/>
      <c r="M28" s="87"/>
      <c r="N28" s="87"/>
      <c r="O28" s="88"/>
      <c r="P28" s="67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</row>
    <row r="29" spans="2:28" ht="20.100000000000001" customHeight="1" x14ac:dyDescent="0.25">
      <c r="I29" s="28"/>
      <c r="J29" s="29"/>
      <c r="K29" s="29"/>
      <c r="L29" s="29"/>
      <c r="M29" s="29"/>
      <c r="N29" s="29"/>
      <c r="O29" s="29"/>
      <c r="P29" s="67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</row>
    <row r="30" spans="2:28" ht="50.1" customHeight="1" x14ac:dyDescent="0.25">
      <c r="I30" s="89" t="str">
        <f>CONCATENATE("Declaro para os devidos fins que, conforme legislação tributária municipal, a base de cálculo para ",I10,", é de ",N12*100,"%, com a respectiva alíquota de ",N13*100,"%.")</f>
        <v>Declaro para os devidos fins que, conforme legislação tributária municipal, a base de cálculo para Construção de Praças Urbanas, Rodovias, Ferrovias e recapeamento e pavimentação de vias urbanas, é de 5%, com a respectiva alíquota de 100%.</v>
      </c>
      <c r="J30" s="89"/>
      <c r="K30" s="89"/>
      <c r="L30" s="89"/>
      <c r="M30" s="89"/>
      <c r="N30" s="89"/>
      <c r="O30" s="89"/>
      <c r="P30" s="68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</row>
    <row r="31" spans="2:28" x14ac:dyDescent="0.25">
      <c r="I31" s="12"/>
      <c r="J31" s="12"/>
      <c r="K31" s="12"/>
      <c r="L31" s="12"/>
      <c r="M31" s="12"/>
      <c r="N31" s="12"/>
      <c r="O31" s="12"/>
      <c r="P31" s="63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</row>
    <row r="32" spans="2:28" ht="12.75" hidden="1" customHeight="1" x14ac:dyDescent="0.25">
      <c r="I32" s="12"/>
      <c r="J32" s="12"/>
      <c r="K32" s="12"/>
      <c r="L32" s="12"/>
      <c r="M32" s="30" t="s">
        <v>35</v>
      </c>
      <c r="N32" s="30" t="s">
        <v>36</v>
      </c>
      <c r="O32" s="30" t="s">
        <v>37</v>
      </c>
      <c r="P32" s="69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</row>
    <row r="33" spans="9:28" ht="12.75" hidden="1" customHeight="1" x14ac:dyDescent="0.25">
      <c r="I33" s="12" t="s">
        <v>11</v>
      </c>
      <c r="J33" s="31" t="s">
        <v>47</v>
      </c>
      <c r="K33" s="12" t="str">
        <f t="shared" ref="K33:K74" si="1">CONCATENATE(I33,"-",J33)</f>
        <v>Construção e Reforma de Edifícios-AC</v>
      </c>
      <c r="L33" s="12"/>
      <c r="M33" s="32">
        <v>0.03</v>
      </c>
      <c r="N33" s="32">
        <v>0.04</v>
      </c>
      <c r="O33" s="32">
        <v>5.5E-2</v>
      </c>
      <c r="P33" s="61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</row>
    <row r="34" spans="9:28" ht="12.75" hidden="1" customHeight="1" x14ac:dyDescent="0.25">
      <c r="I34" s="12" t="str">
        <f>I33</f>
        <v>Construção e Reforma de Edifícios</v>
      </c>
      <c r="J34" s="31" t="s">
        <v>24</v>
      </c>
      <c r="K34" s="12" t="str">
        <f t="shared" si="1"/>
        <v>Construção e Reforma de Edifícios-SG</v>
      </c>
      <c r="L34" s="12"/>
      <c r="M34" s="32">
        <v>8.0000000000000002E-3</v>
      </c>
      <c r="N34" s="32">
        <v>8.0000000000000002E-3</v>
      </c>
      <c r="O34" s="32">
        <v>0.01</v>
      </c>
      <c r="P34" s="61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</row>
    <row r="35" spans="9:28" ht="12.75" hidden="1" customHeight="1" x14ac:dyDescent="0.25">
      <c r="I35" s="12" t="str">
        <f>I34</f>
        <v>Construção e Reforma de Edifícios</v>
      </c>
      <c r="J35" s="31" t="s">
        <v>49</v>
      </c>
      <c r="K35" s="12" t="str">
        <f t="shared" si="1"/>
        <v>Construção e Reforma de Edifícios-R</v>
      </c>
      <c r="L35" s="12"/>
      <c r="M35" s="32">
        <v>9.7000000000000003E-3</v>
      </c>
      <c r="N35" s="32">
        <v>1.2699999999999999E-2</v>
      </c>
      <c r="O35" s="32">
        <v>1.2699999999999999E-2</v>
      </c>
      <c r="P35" s="61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</row>
    <row r="36" spans="9:28" ht="12.75" hidden="1" customHeight="1" x14ac:dyDescent="0.25">
      <c r="I36" s="12" t="str">
        <f>I35</f>
        <v>Construção e Reforma de Edifícios</v>
      </c>
      <c r="J36" s="31" t="s">
        <v>48</v>
      </c>
      <c r="K36" s="12" t="str">
        <f t="shared" si="1"/>
        <v>Construção e Reforma de Edifícios-DF</v>
      </c>
      <c r="L36" s="12"/>
      <c r="M36" s="32">
        <v>5.8999999999999999E-3</v>
      </c>
      <c r="N36" s="32">
        <v>1.23E-2</v>
      </c>
      <c r="O36" s="32">
        <v>1.3899999999999999E-2</v>
      </c>
      <c r="P36" s="61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</row>
    <row r="37" spans="9:28" ht="12.75" hidden="1" customHeight="1" x14ac:dyDescent="0.25">
      <c r="I37" s="12" t="str">
        <f>I36</f>
        <v>Construção e Reforma de Edifícios</v>
      </c>
      <c r="J37" s="31" t="s">
        <v>2</v>
      </c>
      <c r="K37" s="12" t="str">
        <f t="shared" si="1"/>
        <v>Construção e Reforma de Edifícios-L</v>
      </c>
      <c r="L37" s="12"/>
      <c r="M37" s="32">
        <v>6.1600000000000002E-2</v>
      </c>
      <c r="N37" s="32">
        <v>7.400000000000001E-2</v>
      </c>
      <c r="O37" s="32">
        <v>8.9600000000000013E-2</v>
      </c>
      <c r="P37" s="61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</row>
    <row r="38" spans="9:28" ht="12.75" hidden="1" customHeight="1" x14ac:dyDescent="0.25">
      <c r="I38" s="12" t="str">
        <f>I37</f>
        <v>Construção e Reforma de Edifícios</v>
      </c>
      <c r="J38" s="33" t="s">
        <v>30</v>
      </c>
      <c r="K38" s="12" t="str">
        <f t="shared" si="1"/>
        <v>Construção e Reforma de Edifícios-BDI PAD</v>
      </c>
      <c r="L38" s="12"/>
      <c r="M38" s="32">
        <v>0.2034</v>
      </c>
      <c r="N38" s="32">
        <v>0.22120000000000001</v>
      </c>
      <c r="O38" s="32">
        <v>0.25</v>
      </c>
      <c r="P38" s="61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</row>
    <row r="39" spans="9:28" ht="12.75" hidden="1" customHeight="1" x14ac:dyDescent="0.25">
      <c r="I39" s="12" t="s">
        <v>38</v>
      </c>
      <c r="J39" s="31" t="s">
        <v>47</v>
      </c>
      <c r="K39" s="12" t="str">
        <f t="shared" si="1"/>
        <v>Construção de Praças Urbanas, Rodovias, Ferrovias e recapeamento e pavimentação de vias urbanas-AC</v>
      </c>
      <c r="L39" s="12"/>
      <c r="M39" s="32">
        <v>3.7999999999999999E-2</v>
      </c>
      <c r="N39" s="32">
        <v>4.0099999999999997E-2</v>
      </c>
      <c r="O39" s="32">
        <v>4.6699999999999998E-2</v>
      </c>
      <c r="P39" s="61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</row>
    <row r="40" spans="9:28" ht="12.75" hidden="1" customHeight="1" x14ac:dyDescent="0.25">
      <c r="I40" s="12" t="s">
        <v>38</v>
      </c>
      <c r="J40" s="31" t="s">
        <v>24</v>
      </c>
      <c r="K40" s="12" t="str">
        <f t="shared" si="1"/>
        <v>Construção de Praças Urbanas, Rodovias, Ferrovias e recapeamento e pavimentação de vias urbanas-SG</v>
      </c>
      <c r="L40" s="12"/>
      <c r="M40" s="32">
        <v>3.2000000000000002E-3</v>
      </c>
      <c r="N40" s="32">
        <v>4.0000000000000001E-3</v>
      </c>
      <c r="O40" s="32">
        <v>7.4000000000000003E-3</v>
      </c>
      <c r="P40" s="61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</row>
    <row r="41" spans="9:28" ht="12.75" hidden="1" customHeight="1" x14ac:dyDescent="0.25">
      <c r="I41" s="12" t="s">
        <v>38</v>
      </c>
      <c r="J41" s="31" t="s">
        <v>49</v>
      </c>
      <c r="K41" s="12" t="str">
        <f t="shared" si="1"/>
        <v>Construção de Praças Urbanas, Rodovias, Ferrovias e recapeamento e pavimentação de vias urbanas-R</v>
      </c>
      <c r="L41" s="12"/>
      <c r="M41" s="32">
        <v>5.0000000000000001E-3</v>
      </c>
      <c r="N41" s="32">
        <v>5.6000000000000008E-3</v>
      </c>
      <c r="O41" s="32">
        <v>9.7000000000000003E-3</v>
      </c>
      <c r="P41" s="61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</row>
    <row r="42" spans="9:28" ht="12.75" hidden="1" customHeight="1" x14ac:dyDescent="0.25">
      <c r="I42" s="12" t="s">
        <v>38</v>
      </c>
      <c r="J42" s="31" t="s">
        <v>48</v>
      </c>
      <c r="K42" s="12" t="str">
        <f t="shared" si="1"/>
        <v>Construção de Praças Urbanas, Rodovias, Ferrovias e recapeamento e pavimentação de vias urbanas-DF</v>
      </c>
      <c r="L42" s="12"/>
      <c r="M42" s="32">
        <v>1.0200000000000001E-2</v>
      </c>
      <c r="N42" s="32">
        <v>1.11E-2</v>
      </c>
      <c r="O42" s="32">
        <v>1.21E-2</v>
      </c>
      <c r="P42" s="61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</row>
    <row r="43" spans="9:28" ht="12.75" hidden="1" customHeight="1" x14ac:dyDescent="0.25">
      <c r="I43" s="12" t="s">
        <v>38</v>
      </c>
      <c r="J43" s="31" t="s">
        <v>2</v>
      </c>
      <c r="K43" s="12" t="str">
        <f t="shared" si="1"/>
        <v>Construção de Praças Urbanas, Rodovias, Ferrovias e recapeamento e pavimentação de vias urbanas-L</v>
      </c>
      <c r="L43" s="12"/>
      <c r="M43" s="32">
        <v>6.6400000000000001E-2</v>
      </c>
      <c r="N43" s="32">
        <v>7.2999999999999995E-2</v>
      </c>
      <c r="O43" s="32">
        <v>8.6899999999999991E-2</v>
      </c>
      <c r="P43" s="61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</row>
    <row r="44" spans="9:28" ht="12.75" hidden="1" customHeight="1" x14ac:dyDescent="0.25">
      <c r="I44" s="12" t="s">
        <v>38</v>
      </c>
      <c r="J44" s="33" t="s">
        <v>30</v>
      </c>
      <c r="K44" s="12" t="str">
        <f t="shared" si="1"/>
        <v>Construção de Praças Urbanas, Rodovias, Ferrovias e recapeamento e pavimentação de vias urbanas-BDI PAD</v>
      </c>
      <c r="L44" s="12"/>
      <c r="M44" s="32">
        <v>0.19600000000000001</v>
      </c>
      <c r="N44" s="32">
        <v>0.2097</v>
      </c>
      <c r="O44" s="32">
        <v>0.24230000000000002</v>
      </c>
      <c r="P44" s="61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</row>
    <row r="45" spans="9:28" ht="12.75" hidden="1" customHeight="1" x14ac:dyDescent="0.25">
      <c r="I45" s="12" t="s">
        <v>39</v>
      </c>
      <c r="J45" s="31" t="s">
        <v>47</v>
      </c>
      <c r="K45" s="12" t="str">
        <f t="shared" si="1"/>
        <v>Construção de Redes de Abastecimento de Água, Coleta de Esgoto-AC</v>
      </c>
      <c r="L45" s="12"/>
      <c r="M45" s="32">
        <v>3.4300000000000004E-2</v>
      </c>
      <c r="N45" s="32">
        <v>4.9299999999999997E-2</v>
      </c>
      <c r="O45" s="32">
        <v>6.7099999999999993E-2</v>
      </c>
      <c r="P45" s="61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</row>
    <row r="46" spans="9:28" ht="12.75" hidden="1" customHeight="1" x14ac:dyDescent="0.25">
      <c r="I46" s="12" t="str">
        <f>I45</f>
        <v>Construção de Redes de Abastecimento de Água, Coleta de Esgoto</v>
      </c>
      <c r="J46" s="31" t="s">
        <v>24</v>
      </c>
      <c r="K46" s="12" t="str">
        <f t="shared" si="1"/>
        <v>Construção de Redes de Abastecimento de Água, Coleta de Esgoto-SG</v>
      </c>
      <c r="L46" s="12"/>
      <c r="M46" s="32">
        <v>2.8000000000000004E-3</v>
      </c>
      <c r="N46" s="32">
        <v>4.8999999999999998E-3</v>
      </c>
      <c r="O46" s="32">
        <v>7.4999999999999997E-3</v>
      </c>
      <c r="P46" s="61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</row>
    <row r="47" spans="9:28" ht="12.75" hidden="1" customHeight="1" x14ac:dyDescent="0.25">
      <c r="I47" s="12" t="str">
        <f>I46</f>
        <v>Construção de Redes de Abastecimento de Água, Coleta de Esgoto</v>
      </c>
      <c r="J47" s="31" t="s">
        <v>49</v>
      </c>
      <c r="K47" s="12" t="str">
        <f t="shared" si="1"/>
        <v>Construção de Redes de Abastecimento de Água, Coleta de Esgoto-R</v>
      </c>
      <c r="L47" s="12"/>
      <c r="M47" s="32">
        <v>0.01</v>
      </c>
      <c r="N47" s="32">
        <v>1.3899999999999999E-2</v>
      </c>
      <c r="O47" s="32">
        <v>1.7399999999999999E-2</v>
      </c>
      <c r="P47" s="61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</row>
    <row r="48" spans="9:28" ht="12.75" hidden="1" customHeight="1" x14ac:dyDescent="0.25">
      <c r="I48" s="12" t="str">
        <f>I47</f>
        <v>Construção de Redes de Abastecimento de Água, Coleta de Esgoto</v>
      </c>
      <c r="J48" s="31" t="s">
        <v>48</v>
      </c>
      <c r="K48" s="12" t="str">
        <f t="shared" si="1"/>
        <v>Construção de Redes de Abastecimento de Água, Coleta de Esgoto-DF</v>
      </c>
      <c r="L48" s="12"/>
      <c r="M48" s="32">
        <v>9.3999999999999986E-3</v>
      </c>
      <c r="N48" s="32">
        <v>9.8999999999999991E-3</v>
      </c>
      <c r="O48" s="32">
        <v>1.1699999999999999E-2</v>
      </c>
      <c r="P48" s="61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</row>
    <row r="49" spans="9:28" ht="12.75" hidden="1" customHeight="1" x14ac:dyDescent="0.25">
      <c r="I49" s="12" t="str">
        <f>I48</f>
        <v>Construção de Redes de Abastecimento de Água, Coleta de Esgoto</v>
      </c>
      <c r="J49" s="31" t="s">
        <v>2</v>
      </c>
      <c r="K49" s="12" t="str">
        <f t="shared" si="1"/>
        <v>Construção de Redes de Abastecimento de Água, Coleta de Esgoto-L</v>
      </c>
      <c r="L49" s="12"/>
      <c r="M49" s="32">
        <v>6.7400000000000002E-2</v>
      </c>
      <c r="N49" s="32">
        <v>8.0399999999999985E-2</v>
      </c>
      <c r="O49" s="32">
        <v>9.4E-2</v>
      </c>
      <c r="P49" s="61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</row>
    <row r="50" spans="9:28" ht="12.75" hidden="1" customHeight="1" x14ac:dyDescent="0.25">
      <c r="I50" s="12" t="str">
        <f>I49</f>
        <v>Construção de Redes de Abastecimento de Água, Coleta de Esgoto</v>
      </c>
      <c r="J50" s="33" t="s">
        <v>30</v>
      </c>
      <c r="K50" s="12" t="str">
        <f t="shared" si="1"/>
        <v>Construção de Redes de Abastecimento de Água, Coleta de Esgoto-BDI PAD</v>
      </c>
      <c r="L50" s="12"/>
      <c r="M50" s="32">
        <v>0.20760000000000001</v>
      </c>
      <c r="N50" s="32">
        <v>0.24179999999999999</v>
      </c>
      <c r="O50" s="32">
        <v>0.26440000000000002</v>
      </c>
      <c r="P50" s="61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</row>
    <row r="51" spans="9:28" ht="12.75" hidden="1" customHeight="1" x14ac:dyDescent="0.25">
      <c r="I51" s="12" t="s">
        <v>40</v>
      </c>
      <c r="J51" s="31" t="s">
        <v>47</v>
      </c>
      <c r="K51" s="12" t="str">
        <f t="shared" si="1"/>
        <v>Construção e Manutenção de Estações e Redes de Distribuição de Energia Elétrica-AC</v>
      </c>
      <c r="L51" s="12"/>
      <c r="M51" s="32">
        <v>5.2900000000000003E-2</v>
      </c>
      <c r="N51" s="32">
        <v>5.9200000000000003E-2</v>
      </c>
      <c r="O51" s="32">
        <v>7.9299999999999995E-2</v>
      </c>
      <c r="P51" s="61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</row>
    <row r="52" spans="9:28" ht="12.75" hidden="1" customHeight="1" x14ac:dyDescent="0.25">
      <c r="I52" s="12" t="str">
        <f>I51</f>
        <v>Construção e Manutenção de Estações e Redes de Distribuição de Energia Elétrica</v>
      </c>
      <c r="J52" s="31" t="s">
        <v>24</v>
      </c>
      <c r="K52" s="12" t="str">
        <f t="shared" si="1"/>
        <v>Construção e Manutenção de Estações e Redes de Distribuição de Energia Elétrica-SG</v>
      </c>
      <c r="L52" s="12"/>
      <c r="M52" s="32">
        <v>2.5000000000000001E-3</v>
      </c>
      <c r="N52" s="32">
        <v>5.1000000000000004E-3</v>
      </c>
      <c r="O52" s="32">
        <v>5.6000000000000008E-3</v>
      </c>
      <c r="P52" s="61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</row>
    <row r="53" spans="9:28" ht="12.75" hidden="1" customHeight="1" x14ac:dyDescent="0.25">
      <c r="I53" s="12" t="str">
        <f>I52</f>
        <v>Construção e Manutenção de Estações e Redes de Distribuição de Energia Elétrica</v>
      </c>
      <c r="J53" s="31" t="s">
        <v>49</v>
      </c>
      <c r="K53" s="12" t="str">
        <f t="shared" si="1"/>
        <v>Construção e Manutenção de Estações e Redes de Distribuição de Energia Elétrica-R</v>
      </c>
      <c r="L53" s="12"/>
      <c r="M53" s="32">
        <v>0.01</v>
      </c>
      <c r="N53" s="32">
        <v>1.4800000000000001E-2</v>
      </c>
      <c r="O53" s="32">
        <v>1.9699999999999999E-2</v>
      </c>
      <c r="P53" s="61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</row>
    <row r="54" spans="9:28" ht="12.75" hidden="1" customHeight="1" x14ac:dyDescent="0.25">
      <c r="I54" s="12" t="str">
        <f>I53</f>
        <v>Construção e Manutenção de Estações e Redes de Distribuição de Energia Elétrica</v>
      </c>
      <c r="J54" s="31" t="s">
        <v>48</v>
      </c>
      <c r="K54" s="12" t="str">
        <f t="shared" si="1"/>
        <v>Construção e Manutenção de Estações e Redes de Distribuição de Energia Elétrica-DF</v>
      </c>
      <c r="L54" s="12"/>
      <c r="M54" s="32">
        <v>1.01E-2</v>
      </c>
      <c r="N54" s="32">
        <v>1.0700000000000001E-2</v>
      </c>
      <c r="O54" s="32">
        <v>1.11E-2</v>
      </c>
      <c r="P54" s="61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</row>
    <row r="55" spans="9:28" ht="12.75" hidden="1" customHeight="1" x14ac:dyDescent="0.25">
      <c r="I55" s="12" t="str">
        <f>I54</f>
        <v>Construção e Manutenção de Estações e Redes de Distribuição de Energia Elétrica</v>
      </c>
      <c r="J55" s="31" t="s">
        <v>2</v>
      </c>
      <c r="K55" s="12" t="str">
        <f t="shared" si="1"/>
        <v>Construção e Manutenção de Estações e Redes de Distribuição de Energia Elétrica-L</v>
      </c>
      <c r="L55" s="12"/>
      <c r="M55" s="32">
        <v>0.08</v>
      </c>
      <c r="N55" s="32">
        <v>8.3100000000000007E-2</v>
      </c>
      <c r="O55" s="32">
        <v>9.5100000000000004E-2</v>
      </c>
      <c r="P55" s="61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</row>
    <row r="56" spans="9:28" ht="12.75" hidden="1" customHeight="1" x14ac:dyDescent="0.25">
      <c r="I56" s="12" t="str">
        <f>I55</f>
        <v>Construção e Manutenção de Estações e Redes de Distribuição de Energia Elétrica</v>
      </c>
      <c r="J56" s="33" t="s">
        <v>30</v>
      </c>
      <c r="K56" s="12" t="str">
        <f t="shared" si="1"/>
        <v>Construção e Manutenção de Estações e Redes de Distribuição de Energia Elétrica-BDI PAD</v>
      </c>
      <c r="L56" s="12"/>
      <c r="M56" s="32">
        <v>0.24</v>
      </c>
      <c r="N56" s="32">
        <v>0.25840000000000002</v>
      </c>
      <c r="O56" s="32">
        <v>0.27860000000000001</v>
      </c>
      <c r="P56" s="61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</row>
    <row r="57" spans="9:28" ht="12.75" hidden="1" customHeight="1" x14ac:dyDescent="0.25">
      <c r="I57" s="12" t="s">
        <v>41</v>
      </c>
      <c r="J57" s="31" t="s">
        <v>47</v>
      </c>
      <c r="K57" s="12" t="str">
        <f t="shared" si="1"/>
        <v>Obras Portuárias, Marítimas e Fluviais-AC</v>
      </c>
      <c r="L57" s="12"/>
      <c r="M57" s="32">
        <v>0.04</v>
      </c>
      <c r="N57" s="32">
        <v>5.5199999999999999E-2</v>
      </c>
      <c r="O57" s="32">
        <v>7.85E-2</v>
      </c>
      <c r="P57" s="61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</row>
    <row r="58" spans="9:28" ht="12.75" hidden="1" customHeight="1" x14ac:dyDescent="0.25">
      <c r="I58" s="12" t="str">
        <f>I57</f>
        <v>Obras Portuárias, Marítimas e Fluviais</v>
      </c>
      <c r="J58" s="31" t="s">
        <v>24</v>
      </c>
      <c r="K58" s="12" t="str">
        <f t="shared" si="1"/>
        <v>Obras Portuárias, Marítimas e Fluviais-SG</v>
      </c>
      <c r="L58" s="12"/>
      <c r="M58" s="32">
        <v>8.1000000000000013E-3</v>
      </c>
      <c r="N58" s="32">
        <v>1.2199999999999999E-2</v>
      </c>
      <c r="O58" s="32">
        <v>1.9900000000000001E-2</v>
      </c>
      <c r="P58" s="61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</row>
    <row r="59" spans="9:28" ht="12.75" hidden="1" customHeight="1" x14ac:dyDescent="0.25">
      <c r="I59" s="12" t="str">
        <f>I58</f>
        <v>Obras Portuárias, Marítimas e Fluviais</v>
      </c>
      <c r="J59" s="31" t="s">
        <v>49</v>
      </c>
      <c r="K59" s="12" t="str">
        <f t="shared" si="1"/>
        <v>Obras Portuárias, Marítimas e Fluviais-R</v>
      </c>
      <c r="L59" s="12"/>
      <c r="M59" s="32">
        <v>1.46E-2</v>
      </c>
      <c r="N59" s="32">
        <v>2.3199999999999998E-2</v>
      </c>
      <c r="O59" s="32">
        <v>3.1600000000000003E-2</v>
      </c>
      <c r="P59" s="61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</row>
    <row r="60" spans="9:28" ht="12.75" hidden="1" customHeight="1" x14ac:dyDescent="0.25">
      <c r="I60" s="12" t="str">
        <f>I59</f>
        <v>Obras Portuárias, Marítimas e Fluviais</v>
      </c>
      <c r="J60" s="31" t="s">
        <v>48</v>
      </c>
      <c r="K60" s="12" t="str">
        <f t="shared" si="1"/>
        <v>Obras Portuárias, Marítimas e Fluviais-DF</v>
      </c>
      <c r="L60" s="12"/>
      <c r="M60" s="32">
        <v>9.3999999999999986E-3</v>
      </c>
      <c r="N60" s="32">
        <v>1.0200000000000001E-2</v>
      </c>
      <c r="O60" s="32">
        <v>1.3300000000000001E-2</v>
      </c>
      <c r="P60" s="61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</row>
    <row r="61" spans="9:28" ht="12.75" hidden="1" customHeight="1" x14ac:dyDescent="0.25">
      <c r="I61" s="12" t="str">
        <f>I60</f>
        <v>Obras Portuárias, Marítimas e Fluviais</v>
      </c>
      <c r="J61" s="31" t="s">
        <v>2</v>
      </c>
      <c r="K61" s="12" t="str">
        <f t="shared" si="1"/>
        <v>Obras Portuárias, Marítimas e Fluviais-L</v>
      </c>
      <c r="L61" s="12"/>
      <c r="M61" s="32">
        <v>7.1399999999999991E-2</v>
      </c>
      <c r="N61" s="32">
        <v>8.4000000000000005E-2</v>
      </c>
      <c r="O61" s="32">
        <v>0.1043</v>
      </c>
      <c r="P61" s="61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</row>
    <row r="62" spans="9:28" ht="12.75" hidden="1" customHeight="1" x14ac:dyDescent="0.25">
      <c r="I62" s="12" t="str">
        <f>I61</f>
        <v>Obras Portuárias, Marítimas e Fluviais</v>
      </c>
      <c r="J62" s="33" t="s">
        <v>30</v>
      </c>
      <c r="K62" s="12" t="str">
        <f t="shared" si="1"/>
        <v>Obras Portuárias, Marítimas e Fluviais-BDI PAD</v>
      </c>
      <c r="L62" s="12"/>
      <c r="M62" s="32">
        <v>0.22800000000000001</v>
      </c>
      <c r="N62" s="32">
        <v>0.27479999999999999</v>
      </c>
      <c r="O62" s="32">
        <v>0.3095</v>
      </c>
      <c r="P62" s="61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</row>
    <row r="63" spans="9:28" ht="12.75" hidden="1" customHeight="1" x14ac:dyDescent="0.25">
      <c r="I63" s="12" t="s">
        <v>42</v>
      </c>
      <c r="J63" s="31" t="s">
        <v>47</v>
      </c>
      <c r="K63" s="12" t="str">
        <f t="shared" si="1"/>
        <v>Fornecimento de Materiais e Equipamentos-AC</v>
      </c>
      <c r="L63" s="12"/>
      <c r="M63" s="32">
        <v>1.4999999999999999E-2</v>
      </c>
      <c r="N63" s="32">
        <v>3.4500000000000003E-2</v>
      </c>
      <c r="O63" s="32">
        <v>4.4900000000000002E-2</v>
      </c>
      <c r="P63" s="61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</row>
    <row r="64" spans="9:28" ht="12.75" hidden="1" customHeight="1" x14ac:dyDescent="0.25">
      <c r="I64" s="12" t="str">
        <f>I63</f>
        <v>Fornecimento de Materiais e Equipamentos</v>
      </c>
      <c r="J64" s="31" t="s">
        <v>24</v>
      </c>
      <c r="K64" s="12" t="str">
        <f t="shared" si="1"/>
        <v>Fornecimento de Materiais e Equipamentos-SG</v>
      </c>
      <c r="L64" s="12"/>
      <c r="M64" s="32">
        <v>3.0000000000000001E-3</v>
      </c>
      <c r="N64" s="32">
        <v>4.7999999999999996E-3</v>
      </c>
      <c r="O64" s="32">
        <v>8.199999999999999E-3</v>
      </c>
      <c r="P64" s="61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</row>
    <row r="65" spans="1:28" ht="12.75" hidden="1" customHeight="1" x14ac:dyDescent="0.25">
      <c r="I65" s="12" t="str">
        <f>I64</f>
        <v>Fornecimento de Materiais e Equipamentos</v>
      </c>
      <c r="J65" s="31" t="s">
        <v>49</v>
      </c>
      <c r="K65" s="12" t="str">
        <f t="shared" si="1"/>
        <v>Fornecimento de Materiais e Equipamentos-R</v>
      </c>
      <c r="L65" s="12"/>
      <c r="M65" s="32">
        <v>5.6000000000000008E-3</v>
      </c>
      <c r="N65" s="32">
        <v>8.5000000000000006E-3</v>
      </c>
      <c r="O65" s="32">
        <v>8.8999999999999999E-3</v>
      </c>
      <c r="P65" s="61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</row>
    <row r="66" spans="1:28" ht="12.75" hidden="1" customHeight="1" x14ac:dyDescent="0.25">
      <c r="I66" s="12" t="str">
        <f>I65</f>
        <v>Fornecimento de Materiais e Equipamentos</v>
      </c>
      <c r="J66" s="31" t="s">
        <v>48</v>
      </c>
      <c r="K66" s="12" t="str">
        <f t="shared" si="1"/>
        <v>Fornecimento de Materiais e Equipamentos-DF</v>
      </c>
      <c r="L66" s="12"/>
      <c r="M66" s="32">
        <v>8.5000000000000006E-3</v>
      </c>
      <c r="N66" s="32">
        <v>8.5000000000000006E-3</v>
      </c>
      <c r="O66" s="32">
        <v>1.11E-2</v>
      </c>
      <c r="P66" s="61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</row>
    <row r="67" spans="1:28" ht="12.75" hidden="1" customHeight="1" x14ac:dyDescent="0.25">
      <c r="I67" s="12" t="str">
        <f>I66</f>
        <v>Fornecimento de Materiais e Equipamentos</v>
      </c>
      <c r="J67" s="31" t="s">
        <v>2</v>
      </c>
      <c r="K67" s="12" t="str">
        <f t="shared" si="1"/>
        <v>Fornecimento de Materiais e Equipamentos-L</v>
      </c>
      <c r="L67" s="12"/>
      <c r="M67" s="32">
        <v>3.5000000000000003E-2</v>
      </c>
      <c r="N67" s="32">
        <v>5.1100000000000007E-2</v>
      </c>
      <c r="O67" s="32">
        <v>6.2199999999999998E-2</v>
      </c>
      <c r="P67" s="61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</row>
    <row r="68" spans="1:28" ht="12.75" hidden="1" customHeight="1" x14ac:dyDescent="0.25">
      <c r="I68" s="12" t="str">
        <f>I67</f>
        <v>Fornecimento de Materiais e Equipamentos</v>
      </c>
      <c r="J68" s="33" t="s">
        <v>30</v>
      </c>
      <c r="K68" s="12" t="str">
        <f t="shared" si="1"/>
        <v>Fornecimento de Materiais e Equipamentos-BDI PAD</v>
      </c>
      <c r="L68" s="12"/>
      <c r="M68" s="32">
        <v>0.111</v>
      </c>
      <c r="N68" s="32">
        <v>0.14019999999999999</v>
      </c>
      <c r="O68" s="32">
        <v>0.16800000000000001</v>
      </c>
      <c r="P68" s="61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</row>
    <row r="69" spans="1:28" ht="12.75" hidden="1" customHeight="1" x14ac:dyDescent="0.25">
      <c r="I69" s="12" t="s">
        <v>43</v>
      </c>
      <c r="J69" s="31" t="s">
        <v>47</v>
      </c>
      <c r="K69" s="12" t="str">
        <f t="shared" si="1"/>
        <v>Estudos e Projetos, Planos e Gerenciamento e outros correlatos-AC</v>
      </c>
      <c r="L69" s="12"/>
      <c r="M69" s="32">
        <v>0</v>
      </c>
      <c r="N69" s="32" t="s">
        <v>22</v>
      </c>
      <c r="O69" s="32" t="s">
        <v>22</v>
      </c>
      <c r="P69" s="61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</row>
    <row r="70" spans="1:28" ht="12.75" hidden="1" customHeight="1" x14ac:dyDescent="0.25">
      <c r="I70" s="12" t="str">
        <f>I69</f>
        <v>Estudos e Projetos, Planos e Gerenciamento e outros correlatos</v>
      </c>
      <c r="J70" s="31" t="s">
        <v>24</v>
      </c>
      <c r="K70" s="12" t="str">
        <f t="shared" si="1"/>
        <v>Estudos e Projetos, Planos e Gerenciamento e outros correlatos-SG</v>
      </c>
      <c r="L70" s="12"/>
      <c r="M70" s="32">
        <v>0</v>
      </c>
      <c r="N70" s="32" t="s">
        <v>22</v>
      </c>
      <c r="O70" s="32" t="s">
        <v>22</v>
      </c>
      <c r="P70" s="61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</row>
    <row r="71" spans="1:28" ht="12.75" hidden="1" customHeight="1" x14ac:dyDescent="0.25">
      <c r="I71" s="12" t="str">
        <f>I70</f>
        <v>Estudos e Projetos, Planos e Gerenciamento e outros correlatos</v>
      </c>
      <c r="J71" s="31" t="s">
        <v>49</v>
      </c>
      <c r="K71" s="12" t="str">
        <f t="shared" si="1"/>
        <v>Estudos e Projetos, Planos e Gerenciamento e outros correlatos-R</v>
      </c>
      <c r="L71" s="12"/>
      <c r="M71" s="32">
        <v>0</v>
      </c>
      <c r="N71" s="32" t="s">
        <v>22</v>
      </c>
      <c r="O71" s="32" t="s">
        <v>22</v>
      </c>
      <c r="P71" s="61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</row>
    <row r="72" spans="1:28" ht="12.75" hidden="1" customHeight="1" x14ac:dyDescent="0.25">
      <c r="I72" s="12" t="str">
        <f>I71</f>
        <v>Estudos e Projetos, Planos e Gerenciamento e outros correlatos</v>
      </c>
      <c r="J72" s="31" t="s">
        <v>48</v>
      </c>
      <c r="K72" s="12" t="str">
        <f t="shared" si="1"/>
        <v>Estudos e Projetos, Planos e Gerenciamento e outros correlatos-DF</v>
      </c>
      <c r="L72" s="12"/>
      <c r="M72" s="32">
        <v>0</v>
      </c>
      <c r="N72" s="32" t="s">
        <v>22</v>
      </c>
      <c r="O72" s="32" t="s">
        <v>22</v>
      </c>
      <c r="P72" s="61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</row>
    <row r="73" spans="1:28" ht="12.75" hidden="1" customHeight="1" x14ac:dyDescent="0.25">
      <c r="A73" s="3"/>
      <c r="I73" s="12" t="str">
        <f>I72</f>
        <v>Estudos e Projetos, Planos e Gerenciamento e outros correlatos</v>
      </c>
      <c r="J73" s="31" t="s">
        <v>2</v>
      </c>
      <c r="K73" s="12" t="str">
        <f t="shared" si="1"/>
        <v>Estudos e Projetos, Planos e Gerenciamento e outros correlatos-L</v>
      </c>
      <c r="L73" s="12"/>
      <c r="M73" s="32">
        <v>0</v>
      </c>
      <c r="N73" s="32" t="s">
        <v>22</v>
      </c>
      <c r="O73" s="32" t="s">
        <v>22</v>
      </c>
      <c r="P73" s="61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</row>
    <row r="74" spans="1:28" ht="12.75" hidden="1" customHeight="1" x14ac:dyDescent="0.25">
      <c r="I74" s="12" t="str">
        <f>I73</f>
        <v>Estudos e Projetos, Planos e Gerenciamento e outros correlatos</v>
      </c>
      <c r="J74" s="33" t="s">
        <v>30</v>
      </c>
      <c r="K74" s="12" t="str">
        <f t="shared" si="1"/>
        <v>Estudos e Projetos, Planos e Gerenciamento e outros correlatos-BDI PAD</v>
      </c>
      <c r="L74" s="12"/>
      <c r="M74" s="32">
        <v>0.2</v>
      </c>
      <c r="N74" s="32">
        <v>0.25</v>
      </c>
      <c r="O74" s="32">
        <v>0.3</v>
      </c>
      <c r="P74" s="61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</row>
    <row r="75" spans="1:28" ht="12.75" hidden="1" customHeight="1" x14ac:dyDescent="0.25">
      <c r="I75" s="12"/>
      <c r="J75" s="12"/>
      <c r="K75" s="12"/>
      <c r="L75" s="12"/>
      <c r="M75" s="12"/>
      <c r="N75" s="12"/>
      <c r="O75" s="12"/>
      <c r="P75" s="63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</row>
    <row r="76" spans="1:28" ht="12.75" hidden="1" customHeight="1" x14ac:dyDescent="0.25">
      <c r="I76" s="12"/>
      <c r="J76" s="12"/>
      <c r="K76" s="12"/>
      <c r="L76" s="12"/>
      <c r="M76" s="12"/>
      <c r="N76" s="12"/>
      <c r="O76" s="12"/>
      <c r="P76" s="63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</row>
    <row r="77" spans="1:28" ht="12.75" hidden="1" customHeight="1" x14ac:dyDescent="0.25">
      <c r="I77" s="12" t="s">
        <v>11</v>
      </c>
      <c r="J77" s="12"/>
      <c r="K77" s="12"/>
      <c r="L77" s="12"/>
      <c r="M77" s="12"/>
      <c r="N77" s="12"/>
      <c r="O77" s="12"/>
      <c r="P77" s="63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</row>
    <row r="78" spans="1:28" ht="12.75" hidden="1" customHeight="1" x14ac:dyDescent="0.25">
      <c r="I78" s="12" t="s">
        <v>38</v>
      </c>
      <c r="J78" s="12"/>
      <c r="K78" s="12"/>
      <c r="L78" s="12"/>
      <c r="M78" s="12"/>
      <c r="N78" s="12"/>
      <c r="O78" s="12"/>
      <c r="P78" s="63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</row>
    <row r="79" spans="1:28" ht="12.75" hidden="1" customHeight="1" x14ac:dyDescent="0.25">
      <c r="I79" s="12" t="s">
        <v>39</v>
      </c>
      <c r="J79" s="12"/>
      <c r="K79" s="12"/>
      <c r="L79" s="12"/>
      <c r="M79" s="12"/>
      <c r="N79" s="12"/>
      <c r="O79" s="12"/>
      <c r="P79" s="63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</row>
    <row r="80" spans="1:28" ht="12.75" hidden="1" customHeight="1" x14ac:dyDescent="0.25">
      <c r="I80" s="12" t="s">
        <v>40</v>
      </c>
      <c r="J80" s="12"/>
      <c r="K80" s="12"/>
      <c r="L80" s="12"/>
      <c r="M80" s="12"/>
      <c r="N80" s="12"/>
      <c r="O80" s="12"/>
      <c r="P80" s="63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</row>
    <row r="81" spans="9:28" ht="12.75" hidden="1" customHeight="1" x14ac:dyDescent="0.25">
      <c r="I81" s="12" t="s">
        <v>41</v>
      </c>
      <c r="J81" s="12"/>
      <c r="K81" s="12"/>
      <c r="L81" s="12"/>
      <c r="M81" s="12"/>
      <c r="N81" s="12"/>
      <c r="O81" s="12"/>
      <c r="P81" s="63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</row>
    <row r="82" spans="9:28" ht="12.75" hidden="1" customHeight="1" x14ac:dyDescent="0.25">
      <c r="I82" s="12" t="s">
        <v>42</v>
      </c>
      <c r="J82" s="12"/>
      <c r="K82" s="12"/>
      <c r="L82" s="12"/>
      <c r="M82" s="12"/>
      <c r="N82" s="12"/>
      <c r="O82" s="12"/>
      <c r="P82" s="63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</row>
    <row r="83" spans="9:28" ht="12.75" hidden="1" customHeight="1" x14ac:dyDescent="0.25">
      <c r="I83" s="12" t="s">
        <v>43</v>
      </c>
      <c r="J83" s="12"/>
      <c r="K83" s="12"/>
      <c r="L83" s="12"/>
      <c r="M83" s="12"/>
      <c r="N83" s="12"/>
      <c r="O83" s="12"/>
      <c r="P83" s="63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</row>
    <row r="84" spans="9:28" x14ac:dyDescent="0.25">
      <c r="I84" s="12"/>
      <c r="J84" s="12"/>
      <c r="K84" s="12"/>
      <c r="L84" s="12"/>
      <c r="M84" s="12"/>
      <c r="N84" s="12"/>
      <c r="O84" s="12"/>
      <c r="P84" s="63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</row>
    <row r="85" spans="9:28" x14ac:dyDescent="0.25">
      <c r="I85" s="12"/>
      <c r="J85" s="12"/>
      <c r="K85" s="105" t="s">
        <v>59</v>
      </c>
      <c r="L85" s="105"/>
      <c r="M85" s="105"/>
      <c r="N85" s="105"/>
      <c r="O85" s="105"/>
      <c r="P85" s="62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</row>
    <row r="86" spans="9:28" x14ac:dyDescent="0.25">
      <c r="I86" s="12"/>
      <c r="J86" s="12"/>
      <c r="K86" s="94" t="s">
        <v>44</v>
      </c>
      <c r="L86" s="94"/>
      <c r="M86" s="94"/>
      <c r="N86" s="94"/>
      <c r="O86" s="94"/>
      <c r="P86" s="65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</row>
    <row r="87" spans="9:28" ht="45" customHeight="1" x14ac:dyDescent="0.25">
      <c r="I87" s="48"/>
      <c r="J87" s="48"/>
      <c r="K87" s="12"/>
      <c r="L87" s="48"/>
      <c r="M87" s="48"/>
      <c r="N87" s="48"/>
      <c r="O87" s="48"/>
      <c r="P87" s="70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</row>
    <row r="88" spans="9:28" ht="12.75" customHeight="1" x14ac:dyDescent="0.25">
      <c r="I88" s="90" t="s">
        <v>45</v>
      </c>
      <c r="J88" s="90"/>
      <c r="K88" s="47"/>
      <c r="L88" s="90" t="s">
        <v>46</v>
      </c>
      <c r="M88" s="90"/>
      <c r="N88" s="90"/>
      <c r="O88" s="90"/>
      <c r="P88" s="71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</row>
    <row r="89" spans="9:28" ht="12.75" customHeight="1" x14ac:dyDescent="0.25">
      <c r="I89" s="85" t="s">
        <v>58</v>
      </c>
      <c r="J89" s="85"/>
      <c r="K89" s="49"/>
      <c r="L89" s="85" t="s">
        <v>67</v>
      </c>
      <c r="M89" s="85"/>
      <c r="N89" s="85"/>
      <c r="O89" s="85"/>
      <c r="P89" s="52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</row>
    <row r="90" spans="9:28" x14ac:dyDescent="0.25">
      <c r="I90" s="12"/>
      <c r="J90" s="12"/>
      <c r="K90" s="12"/>
      <c r="L90" s="12"/>
      <c r="M90" s="12"/>
      <c r="N90" s="12"/>
      <c r="O90" s="12"/>
      <c r="P90" s="63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</row>
    <row r="91" spans="9:28" x14ac:dyDescent="0.25">
      <c r="I91" s="12"/>
      <c r="J91" s="12"/>
      <c r="K91" s="12"/>
      <c r="L91" s="12"/>
      <c r="M91" s="12"/>
      <c r="N91" s="12"/>
      <c r="O91" s="12"/>
      <c r="P91" s="63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</row>
    <row r="92" spans="9:28" x14ac:dyDescent="0.25">
      <c r="I92" s="12"/>
      <c r="J92" s="12"/>
      <c r="K92" s="12"/>
      <c r="L92" s="12"/>
      <c r="M92" s="12"/>
      <c r="N92" s="12"/>
      <c r="O92" s="12"/>
      <c r="P92" s="63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</row>
    <row r="93" spans="9:28" x14ac:dyDescent="0.25">
      <c r="I93" s="12"/>
      <c r="J93" s="12"/>
      <c r="K93" s="12"/>
      <c r="L93" s="12"/>
      <c r="M93" s="12"/>
      <c r="N93" s="12"/>
      <c r="O93" s="12"/>
      <c r="P93" s="63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</row>
    <row r="94" spans="9:28" x14ac:dyDescent="0.25">
      <c r="I94" s="35"/>
      <c r="J94" s="35"/>
      <c r="K94" s="35"/>
      <c r="L94" s="35"/>
      <c r="M94" s="35"/>
      <c r="N94" s="35"/>
      <c r="O94" s="35"/>
      <c r="P94" s="64"/>
      <c r="Q94" s="36"/>
      <c r="R94" s="36"/>
      <c r="S94" s="36"/>
      <c r="T94" s="36"/>
      <c r="U94" s="36"/>
      <c r="V94" s="36"/>
      <c r="W94" s="36"/>
      <c r="X94" s="36"/>
    </row>
    <row r="95" spans="9:28" x14ac:dyDescent="0.25">
      <c r="I95" s="35"/>
      <c r="J95" s="35"/>
      <c r="K95" s="35"/>
      <c r="L95" s="35"/>
      <c r="M95" s="35"/>
      <c r="N95" s="35"/>
      <c r="O95" s="35"/>
      <c r="P95" s="64"/>
      <c r="Q95" s="36"/>
      <c r="R95" s="36"/>
      <c r="S95" s="36"/>
      <c r="T95" s="36"/>
      <c r="U95" s="36"/>
      <c r="V95" s="36"/>
      <c r="W95" s="36"/>
      <c r="X95" s="36"/>
    </row>
    <row r="96" spans="9:28" x14ac:dyDescent="0.25">
      <c r="I96" s="34"/>
      <c r="J96" s="34"/>
      <c r="K96" s="34"/>
      <c r="L96" s="34"/>
      <c r="M96" s="34"/>
      <c r="N96" s="34"/>
      <c r="O96" s="34"/>
      <c r="P96" s="72"/>
      <c r="Q96" s="36"/>
      <c r="R96" s="36"/>
      <c r="S96" s="36"/>
      <c r="T96" s="36"/>
      <c r="U96" s="36"/>
      <c r="V96" s="36"/>
      <c r="W96" s="36"/>
      <c r="X96" s="36"/>
    </row>
    <row r="97" spans="9:24" x14ac:dyDescent="0.25">
      <c r="I97" s="34"/>
      <c r="J97" s="34"/>
      <c r="K97" s="34"/>
      <c r="L97" s="34"/>
      <c r="M97" s="34"/>
      <c r="N97" s="34"/>
      <c r="O97" s="34"/>
      <c r="P97" s="72"/>
      <c r="Q97" s="36"/>
      <c r="R97" s="36"/>
      <c r="S97" s="36"/>
      <c r="T97" s="36"/>
      <c r="U97" s="36"/>
      <c r="V97" s="36"/>
      <c r="W97" s="36"/>
      <c r="X97" s="36"/>
    </row>
    <row r="98" spans="9:24" x14ac:dyDescent="0.25">
      <c r="I98" s="34"/>
      <c r="J98" s="34"/>
      <c r="K98" s="34"/>
      <c r="L98" s="34"/>
      <c r="M98" s="34"/>
      <c r="N98" s="34"/>
      <c r="O98" s="34"/>
      <c r="P98" s="72"/>
      <c r="Q98" s="36"/>
      <c r="R98" s="36"/>
      <c r="S98" s="36"/>
      <c r="T98" s="36"/>
      <c r="U98" s="36"/>
      <c r="V98" s="36"/>
      <c r="W98" s="36"/>
      <c r="X98" s="36"/>
    </row>
    <row r="99" spans="9:24" x14ac:dyDescent="0.25">
      <c r="I99" s="34"/>
      <c r="J99" s="34"/>
      <c r="K99" s="34"/>
      <c r="L99" s="34"/>
      <c r="M99" s="34"/>
      <c r="N99" s="34"/>
      <c r="O99" s="34"/>
      <c r="P99" s="72"/>
      <c r="Q99" s="36"/>
      <c r="R99" s="36"/>
      <c r="S99" s="36"/>
      <c r="T99" s="36"/>
      <c r="U99" s="36"/>
      <c r="V99" s="36"/>
      <c r="W99" s="36"/>
      <c r="X99" s="36"/>
    </row>
    <row r="100" spans="9:24" x14ac:dyDescent="0.25">
      <c r="I100" s="34"/>
      <c r="J100" s="34"/>
      <c r="K100" s="34"/>
      <c r="L100" s="34"/>
      <c r="M100" s="34"/>
      <c r="N100" s="34"/>
      <c r="O100" s="34"/>
      <c r="P100" s="72"/>
      <c r="Q100" s="36"/>
      <c r="R100" s="36"/>
      <c r="S100" s="36"/>
      <c r="T100" s="36"/>
      <c r="U100" s="36"/>
      <c r="V100" s="36"/>
      <c r="W100" s="36"/>
      <c r="X100" s="36"/>
    </row>
    <row r="101" spans="9:24" x14ac:dyDescent="0.25">
      <c r="I101" s="34"/>
      <c r="J101" s="34"/>
      <c r="K101" s="34"/>
      <c r="L101" s="34"/>
      <c r="M101" s="34"/>
      <c r="N101" s="34"/>
      <c r="O101" s="34"/>
      <c r="P101" s="72"/>
      <c r="Q101" s="36"/>
      <c r="R101" s="36"/>
      <c r="S101" s="36"/>
      <c r="T101" s="36"/>
      <c r="U101" s="36"/>
      <c r="V101" s="36"/>
      <c r="W101" s="36"/>
      <c r="X101" s="36"/>
    </row>
    <row r="102" spans="9:24" x14ac:dyDescent="0.25">
      <c r="I102" s="34"/>
      <c r="J102" s="34"/>
      <c r="K102" s="34"/>
      <c r="L102" s="34"/>
      <c r="M102" s="34"/>
      <c r="N102" s="34"/>
      <c r="O102" s="34"/>
      <c r="P102" s="72"/>
      <c r="Q102" s="36"/>
      <c r="R102" s="36"/>
      <c r="S102" s="36"/>
      <c r="T102" s="36"/>
      <c r="U102" s="36"/>
      <c r="V102" s="36"/>
      <c r="W102" s="36"/>
      <c r="X102" s="36"/>
    </row>
    <row r="103" spans="9:24" x14ac:dyDescent="0.25">
      <c r="I103" s="34"/>
      <c r="J103" s="34"/>
      <c r="K103" s="34"/>
      <c r="L103" s="34"/>
      <c r="M103" s="34"/>
      <c r="N103" s="34"/>
      <c r="O103" s="34"/>
      <c r="P103" s="72"/>
      <c r="Q103" s="36"/>
      <c r="R103" s="36"/>
      <c r="S103" s="36"/>
      <c r="T103" s="36"/>
      <c r="U103" s="36"/>
      <c r="V103" s="36"/>
      <c r="W103" s="36"/>
      <c r="X103" s="36"/>
    </row>
    <row r="104" spans="9:24" x14ac:dyDescent="0.25">
      <c r="I104" s="34"/>
      <c r="J104" s="34"/>
      <c r="K104" s="34"/>
      <c r="L104" s="34"/>
      <c r="M104" s="34"/>
      <c r="N104" s="34"/>
      <c r="O104" s="34"/>
      <c r="P104" s="72"/>
      <c r="Q104" s="36"/>
      <c r="R104" s="36"/>
      <c r="S104" s="36"/>
      <c r="T104" s="36"/>
      <c r="U104" s="36"/>
      <c r="V104" s="36"/>
      <c r="W104" s="36"/>
      <c r="X104" s="36"/>
    </row>
    <row r="105" spans="9:24" x14ac:dyDescent="0.25">
      <c r="I105" s="34"/>
      <c r="J105" s="34"/>
      <c r="K105" s="34"/>
      <c r="L105" s="34"/>
      <c r="M105" s="34"/>
      <c r="N105" s="34"/>
      <c r="O105" s="34"/>
      <c r="P105" s="72"/>
      <c r="Q105" s="36"/>
      <c r="R105" s="36"/>
      <c r="S105" s="36"/>
      <c r="T105" s="36"/>
      <c r="U105" s="36"/>
      <c r="V105" s="36"/>
      <c r="W105" s="36"/>
      <c r="X105" s="36"/>
    </row>
    <row r="106" spans="9:24" x14ac:dyDescent="0.25">
      <c r="I106" s="34"/>
      <c r="J106" s="34"/>
      <c r="K106" s="34"/>
      <c r="L106" s="34"/>
      <c r="M106" s="34"/>
      <c r="N106" s="34"/>
      <c r="O106" s="34"/>
      <c r="P106" s="72"/>
      <c r="Q106" s="36"/>
      <c r="R106" s="36"/>
      <c r="S106" s="36"/>
      <c r="T106" s="36"/>
      <c r="U106" s="36"/>
      <c r="V106" s="36"/>
      <c r="W106" s="36"/>
      <c r="X106" s="36"/>
    </row>
    <row r="107" spans="9:24" x14ac:dyDescent="0.25">
      <c r="I107" s="34"/>
      <c r="J107" s="34"/>
      <c r="K107" s="34"/>
      <c r="L107" s="34"/>
      <c r="M107" s="34"/>
      <c r="N107" s="34"/>
      <c r="O107" s="34"/>
      <c r="P107" s="72"/>
      <c r="Q107" s="36"/>
      <c r="R107" s="36"/>
      <c r="S107" s="36"/>
      <c r="T107" s="36"/>
      <c r="U107" s="36"/>
      <c r="V107" s="36"/>
      <c r="W107" s="36"/>
      <c r="X107" s="36"/>
    </row>
    <row r="108" spans="9:24" x14ac:dyDescent="0.25">
      <c r="I108" s="34"/>
      <c r="J108" s="34"/>
      <c r="K108" s="34"/>
      <c r="L108" s="34"/>
      <c r="M108" s="34"/>
      <c r="N108" s="34"/>
      <c r="O108" s="34"/>
      <c r="P108" s="72"/>
      <c r="Q108" s="36"/>
      <c r="R108" s="36"/>
      <c r="S108" s="36"/>
      <c r="T108" s="36"/>
      <c r="U108" s="36"/>
      <c r="V108" s="36"/>
      <c r="W108" s="36"/>
      <c r="X108" s="36"/>
    </row>
    <row r="109" spans="9:24" x14ac:dyDescent="0.25">
      <c r="I109" s="34"/>
      <c r="J109" s="34"/>
      <c r="K109" s="34"/>
      <c r="L109" s="34"/>
      <c r="M109" s="34"/>
      <c r="N109" s="34"/>
      <c r="O109" s="34"/>
      <c r="P109" s="72"/>
      <c r="Q109" s="36"/>
      <c r="R109" s="36"/>
      <c r="S109" s="36"/>
      <c r="T109" s="36"/>
      <c r="U109" s="36"/>
      <c r="V109" s="36"/>
      <c r="W109" s="36"/>
      <c r="X109" s="36"/>
    </row>
    <row r="110" spans="9:24" x14ac:dyDescent="0.25">
      <c r="I110" s="34"/>
      <c r="J110" s="34"/>
      <c r="K110" s="34"/>
      <c r="L110" s="34"/>
      <c r="M110" s="34"/>
      <c r="N110" s="34"/>
      <c r="O110" s="34"/>
      <c r="P110" s="72"/>
      <c r="Q110" s="36"/>
      <c r="R110" s="36"/>
      <c r="S110" s="36"/>
      <c r="T110" s="36"/>
      <c r="U110" s="36"/>
      <c r="V110" s="36"/>
      <c r="W110" s="36"/>
      <c r="X110" s="36"/>
    </row>
    <row r="111" spans="9:24" x14ac:dyDescent="0.25">
      <c r="I111" s="34"/>
      <c r="J111" s="34"/>
      <c r="K111" s="34"/>
      <c r="L111" s="34"/>
      <c r="M111" s="34"/>
      <c r="N111" s="34"/>
      <c r="O111" s="34"/>
      <c r="P111" s="72"/>
      <c r="Q111" s="36"/>
      <c r="R111" s="36"/>
      <c r="S111" s="36"/>
      <c r="T111" s="36"/>
      <c r="U111" s="36"/>
      <c r="V111" s="36"/>
      <c r="W111" s="36"/>
      <c r="X111" s="36"/>
    </row>
    <row r="112" spans="9:24" x14ac:dyDescent="0.25">
      <c r="I112" s="11"/>
      <c r="J112" s="11"/>
      <c r="K112" s="11"/>
      <c r="L112" s="11"/>
      <c r="M112" s="11"/>
      <c r="N112" s="11"/>
      <c r="O112" s="11"/>
      <c r="P112" s="73"/>
    </row>
    <row r="113" spans="9:16" x14ac:dyDescent="0.25">
      <c r="I113" s="11"/>
      <c r="J113" s="11"/>
      <c r="K113" s="11"/>
      <c r="L113" s="11"/>
      <c r="M113" s="11"/>
      <c r="N113" s="11"/>
      <c r="O113" s="11"/>
      <c r="P113" s="73"/>
    </row>
    <row r="114" spans="9:16" x14ac:dyDescent="0.25">
      <c r="I114" s="11"/>
      <c r="J114" s="11"/>
      <c r="K114" s="11"/>
      <c r="L114" s="11"/>
      <c r="M114" s="11"/>
      <c r="N114" s="11"/>
      <c r="O114" s="11"/>
      <c r="P114" s="73"/>
    </row>
    <row r="115" spans="9:16" x14ac:dyDescent="0.25">
      <c r="I115" s="11"/>
      <c r="J115" s="11"/>
      <c r="K115" s="11"/>
      <c r="L115" s="11"/>
      <c r="M115" s="11"/>
      <c r="N115" s="11"/>
      <c r="O115" s="11"/>
      <c r="P115" s="73"/>
    </row>
    <row r="116" spans="9:16" x14ac:dyDescent="0.25">
      <c r="I116" s="11"/>
      <c r="J116" s="11"/>
      <c r="K116" s="11"/>
      <c r="L116" s="11"/>
      <c r="M116" s="11"/>
      <c r="N116" s="11"/>
      <c r="O116" s="11"/>
      <c r="P116" s="73"/>
    </row>
    <row r="117" spans="9:16" x14ac:dyDescent="0.25">
      <c r="I117" s="11"/>
      <c r="J117" s="11"/>
      <c r="K117" s="11"/>
      <c r="L117" s="11"/>
      <c r="M117" s="11"/>
      <c r="N117" s="11"/>
      <c r="O117" s="11"/>
      <c r="P117" s="73"/>
    </row>
    <row r="118" spans="9:16" x14ac:dyDescent="0.25">
      <c r="I118" s="11"/>
      <c r="J118" s="11"/>
      <c r="K118" s="11"/>
      <c r="L118" s="11"/>
      <c r="M118" s="11"/>
      <c r="N118" s="11"/>
      <c r="O118" s="11"/>
      <c r="P118" s="73"/>
    </row>
    <row r="119" spans="9:16" x14ac:dyDescent="0.25">
      <c r="I119" s="11"/>
      <c r="J119" s="11"/>
      <c r="K119" s="11"/>
      <c r="L119" s="11"/>
      <c r="M119" s="11"/>
      <c r="N119" s="11"/>
      <c r="O119" s="11"/>
      <c r="P119" s="73"/>
    </row>
    <row r="120" spans="9:16" x14ac:dyDescent="0.25">
      <c r="I120" s="11"/>
      <c r="J120" s="11"/>
      <c r="K120" s="11"/>
      <c r="L120" s="11"/>
      <c r="M120" s="11"/>
      <c r="N120" s="11"/>
      <c r="O120" s="11"/>
      <c r="P120" s="73"/>
    </row>
    <row r="121" spans="9:16" x14ac:dyDescent="0.25">
      <c r="I121" s="11"/>
      <c r="J121" s="11"/>
      <c r="K121" s="11"/>
      <c r="L121" s="11"/>
      <c r="M121" s="11"/>
      <c r="N121" s="11"/>
      <c r="O121" s="11"/>
      <c r="P121" s="73"/>
    </row>
    <row r="122" spans="9:16" x14ac:dyDescent="0.25">
      <c r="I122" s="11"/>
      <c r="J122" s="11"/>
      <c r="K122" s="11"/>
      <c r="L122" s="11"/>
      <c r="M122" s="11"/>
      <c r="N122" s="11"/>
      <c r="O122" s="11"/>
      <c r="P122" s="73"/>
    </row>
    <row r="123" spans="9:16" x14ac:dyDescent="0.25">
      <c r="I123" s="11"/>
      <c r="J123" s="11"/>
      <c r="K123" s="11"/>
      <c r="L123" s="11"/>
      <c r="M123" s="11"/>
      <c r="N123" s="11"/>
      <c r="O123" s="11"/>
      <c r="P123" s="73"/>
    </row>
    <row r="124" spans="9:16" x14ac:dyDescent="0.25">
      <c r="I124" s="11"/>
      <c r="J124" s="11"/>
      <c r="K124" s="11"/>
      <c r="L124" s="11"/>
      <c r="M124" s="11"/>
      <c r="N124" s="11"/>
      <c r="O124" s="11"/>
      <c r="P124" s="73"/>
    </row>
    <row r="125" spans="9:16" x14ac:dyDescent="0.25">
      <c r="I125" s="11"/>
      <c r="J125" s="11"/>
      <c r="K125" s="11"/>
      <c r="L125" s="11"/>
      <c r="M125" s="11"/>
      <c r="N125" s="11"/>
      <c r="O125" s="11"/>
      <c r="P125" s="73"/>
    </row>
    <row r="126" spans="9:16" x14ac:dyDescent="0.25">
      <c r="I126" s="11"/>
      <c r="J126" s="11"/>
      <c r="K126" s="11"/>
      <c r="L126" s="11"/>
      <c r="M126" s="11"/>
      <c r="N126" s="11"/>
      <c r="O126" s="11"/>
      <c r="P126" s="73"/>
    </row>
    <row r="127" spans="9:16" x14ac:dyDescent="0.25">
      <c r="I127" s="11"/>
      <c r="J127" s="11"/>
      <c r="K127" s="11"/>
      <c r="L127" s="11"/>
      <c r="M127" s="11"/>
      <c r="N127" s="11"/>
      <c r="O127" s="11"/>
      <c r="P127" s="73"/>
    </row>
    <row r="128" spans="9:16" x14ac:dyDescent="0.25">
      <c r="I128" s="11"/>
      <c r="J128" s="11"/>
      <c r="K128" s="11"/>
      <c r="L128" s="11"/>
      <c r="M128" s="11"/>
      <c r="N128" s="11"/>
      <c r="O128" s="11"/>
      <c r="P128" s="73"/>
    </row>
    <row r="129" spans="9:16" x14ac:dyDescent="0.25">
      <c r="I129" s="11"/>
      <c r="J129" s="11"/>
      <c r="K129" s="11"/>
      <c r="L129" s="11"/>
      <c r="M129" s="11"/>
      <c r="N129" s="11"/>
      <c r="O129" s="11"/>
      <c r="P129" s="73"/>
    </row>
    <row r="130" spans="9:16" x14ac:dyDescent="0.25">
      <c r="I130" s="11"/>
      <c r="J130" s="11"/>
      <c r="K130" s="11"/>
      <c r="L130" s="11"/>
      <c r="M130" s="11"/>
      <c r="N130" s="11"/>
      <c r="O130" s="11"/>
      <c r="P130" s="73"/>
    </row>
    <row r="131" spans="9:16" x14ac:dyDescent="0.25">
      <c r="I131" s="11"/>
      <c r="J131" s="11"/>
      <c r="K131" s="11"/>
      <c r="L131" s="11"/>
      <c r="M131" s="11"/>
      <c r="N131" s="11"/>
      <c r="O131" s="11"/>
      <c r="P131" s="73"/>
    </row>
    <row r="132" spans="9:16" x14ac:dyDescent="0.25">
      <c r="I132" s="11"/>
      <c r="J132" s="11"/>
      <c r="K132" s="11"/>
      <c r="L132" s="11"/>
      <c r="M132" s="11"/>
      <c r="N132" s="11"/>
      <c r="O132" s="11"/>
      <c r="P132" s="73"/>
    </row>
    <row r="133" spans="9:16" x14ac:dyDescent="0.25">
      <c r="I133" s="11"/>
      <c r="J133" s="11"/>
      <c r="K133" s="11"/>
      <c r="L133" s="11"/>
      <c r="M133" s="11"/>
      <c r="N133" s="11"/>
      <c r="O133" s="11"/>
      <c r="P133" s="73"/>
    </row>
    <row r="134" spans="9:16" x14ac:dyDescent="0.25">
      <c r="I134" s="11"/>
      <c r="J134" s="11"/>
      <c r="K134" s="11"/>
      <c r="L134" s="11"/>
      <c r="M134" s="11"/>
      <c r="N134" s="11"/>
      <c r="O134" s="11"/>
      <c r="P134" s="73"/>
    </row>
    <row r="135" spans="9:16" x14ac:dyDescent="0.25">
      <c r="I135" s="11"/>
      <c r="J135" s="11"/>
      <c r="K135" s="11"/>
      <c r="L135" s="11"/>
      <c r="M135" s="11"/>
      <c r="N135" s="11"/>
      <c r="O135" s="11"/>
      <c r="P135" s="73"/>
    </row>
    <row r="136" spans="9:16" x14ac:dyDescent="0.25">
      <c r="I136" s="11"/>
      <c r="J136" s="11"/>
      <c r="K136" s="11"/>
      <c r="L136" s="11"/>
      <c r="M136" s="11"/>
      <c r="N136" s="11"/>
      <c r="O136" s="11"/>
      <c r="P136" s="73"/>
    </row>
    <row r="137" spans="9:16" x14ac:dyDescent="0.25">
      <c r="I137" s="11"/>
      <c r="J137" s="11"/>
      <c r="K137" s="11"/>
      <c r="L137" s="11"/>
      <c r="M137" s="11"/>
      <c r="N137" s="11"/>
      <c r="O137" s="11"/>
      <c r="P137" s="73"/>
    </row>
    <row r="138" spans="9:16" x14ac:dyDescent="0.25">
      <c r="I138" s="11"/>
      <c r="J138" s="11"/>
      <c r="K138" s="11"/>
      <c r="L138" s="11"/>
      <c r="M138" s="11"/>
      <c r="N138" s="11"/>
      <c r="O138" s="11"/>
      <c r="P138" s="73"/>
    </row>
    <row r="139" spans="9:16" x14ac:dyDescent="0.25">
      <c r="I139" s="11"/>
      <c r="J139" s="11"/>
      <c r="K139" s="11"/>
      <c r="L139" s="11"/>
      <c r="M139" s="11"/>
      <c r="N139" s="11"/>
      <c r="O139" s="11"/>
      <c r="P139" s="73"/>
    </row>
    <row r="140" spans="9:16" x14ac:dyDescent="0.25">
      <c r="I140" s="11"/>
      <c r="J140" s="11"/>
      <c r="K140" s="11"/>
      <c r="L140" s="11"/>
      <c r="M140" s="11"/>
      <c r="N140" s="11"/>
      <c r="O140" s="11"/>
      <c r="P140" s="73"/>
    </row>
    <row r="141" spans="9:16" x14ac:dyDescent="0.25">
      <c r="I141" s="11"/>
      <c r="J141" s="11"/>
      <c r="K141" s="11"/>
      <c r="L141" s="11"/>
      <c r="M141" s="11"/>
      <c r="N141" s="11"/>
      <c r="O141" s="11"/>
      <c r="P141" s="73"/>
    </row>
    <row r="142" spans="9:16" x14ac:dyDescent="0.25">
      <c r="I142" s="11"/>
      <c r="J142" s="11"/>
      <c r="K142" s="11"/>
      <c r="L142" s="11"/>
      <c r="M142" s="11"/>
      <c r="N142" s="11"/>
      <c r="O142" s="11"/>
      <c r="P142" s="73"/>
    </row>
    <row r="143" spans="9:16" x14ac:dyDescent="0.25">
      <c r="I143" s="11"/>
      <c r="J143" s="11"/>
      <c r="K143" s="11"/>
      <c r="L143" s="11"/>
      <c r="M143" s="11"/>
      <c r="N143" s="11"/>
      <c r="O143" s="11"/>
      <c r="P143" s="73"/>
    </row>
    <row r="144" spans="9:16" x14ac:dyDescent="0.25">
      <c r="I144" s="11"/>
      <c r="J144" s="11"/>
      <c r="K144" s="11"/>
      <c r="L144" s="11"/>
      <c r="M144" s="11"/>
      <c r="N144" s="11"/>
      <c r="O144" s="11"/>
      <c r="P144" s="73"/>
    </row>
    <row r="145" spans="9:16" x14ac:dyDescent="0.25">
      <c r="I145" s="11"/>
      <c r="J145" s="11"/>
      <c r="K145" s="11"/>
      <c r="L145" s="11"/>
      <c r="M145" s="11"/>
      <c r="N145" s="11"/>
      <c r="O145" s="11"/>
      <c r="P145" s="73"/>
    </row>
    <row r="146" spans="9:16" x14ac:dyDescent="0.25">
      <c r="I146" s="11"/>
      <c r="J146" s="11"/>
      <c r="K146" s="11"/>
      <c r="L146" s="11"/>
      <c r="M146" s="11"/>
      <c r="N146" s="11"/>
      <c r="O146" s="11"/>
      <c r="P146" s="73"/>
    </row>
    <row r="147" spans="9:16" x14ac:dyDescent="0.25">
      <c r="I147" s="11"/>
      <c r="J147" s="11"/>
      <c r="K147" s="11"/>
      <c r="L147" s="11"/>
      <c r="M147" s="11"/>
      <c r="N147" s="11"/>
      <c r="O147" s="11"/>
      <c r="P147" s="73"/>
    </row>
    <row r="148" spans="9:16" x14ac:dyDescent="0.25">
      <c r="I148" s="11"/>
      <c r="J148" s="11"/>
      <c r="K148" s="11"/>
      <c r="L148" s="11"/>
      <c r="M148" s="11"/>
      <c r="N148" s="11"/>
      <c r="O148" s="11"/>
      <c r="P148" s="73"/>
    </row>
    <row r="149" spans="9:16" x14ac:dyDescent="0.25">
      <c r="I149" s="11"/>
      <c r="J149" s="11"/>
      <c r="K149" s="11"/>
      <c r="L149" s="11"/>
      <c r="M149" s="11"/>
      <c r="N149" s="11"/>
      <c r="O149" s="11"/>
      <c r="P149" s="73"/>
    </row>
    <row r="150" spans="9:16" x14ac:dyDescent="0.25">
      <c r="I150" s="11"/>
      <c r="J150" s="11"/>
      <c r="K150" s="11"/>
      <c r="L150" s="11"/>
      <c r="M150" s="11"/>
      <c r="N150" s="11"/>
      <c r="O150" s="11"/>
      <c r="P150" s="73"/>
    </row>
    <row r="151" spans="9:16" x14ac:dyDescent="0.25">
      <c r="I151" s="11"/>
      <c r="J151" s="11"/>
      <c r="K151" s="11"/>
      <c r="L151" s="11"/>
      <c r="M151" s="11"/>
      <c r="N151" s="11"/>
      <c r="O151" s="11"/>
      <c r="P151" s="73"/>
    </row>
    <row r="152" spans="9:16" x14ac:dyDescent="0.25">
      <c r="I152" s="11"/>
      <c r="J152" s="11"/>
      <c r="K152" s="11"/>
      <c r="L152" s="11"/>
      <c r="M152" s="11"/>
      <c r="N152" s="11"/>
      <c r="O152" s="11"/>
      <c r="P152" s="73"/>
    </row>
    <row r="153" spans="9:16" x14ac:dyDescent="0.25">
      <c r="I153" s="11"/>
      <c r="J153" s="11"/>
      <c r="K153" s="11"/>
      <c r="L153" s="11"/>
      <c r="M153" s="11"/>
      <c r="N153" s="11"/>
      <c r="O153" s="11"/>
      <c r="P153" s="73"/>
    </row>
    <row r="154" spans="9:16" x14ac:dyDescent="0.25">
      <c r="I154" s="11"/>
      <c r="J154" s="11"/>
      <c r="K154" s="11"/>
      <c r="L154" s="11"/>
      <c r="M154" s="11"/>
      <c r="N154" s="11"/>
      <c r="O154" s="11"/>
      <c r="P154" s="73"/>
    </row>
    <row r="155" spans="9:16" x14ac:dyDescent="0.25">
      <c r="I155" s="11"/>
      <c r="J155" s="11"/>
      <c r="K155" s="11"/>
      <c r="L155" s="11"/>
      <c r="M155" s="11"/>
      <c r="N155" s="11"/>
      <c r="O155" s="11"/>
      <c r="P155" s="73"/>
    </row>
    <row r="156" spans="9:16" x14ac:dyDescent="0.25">
      <c r="I156" s="11"/>
      <c r="J156" s="11"/>
      <c r="K156" s="11"/>
      <c r="L156" s="11"/>
      <c r="M156" s="11"/>
      <c r="N156" s="11"/>
      <c r="O156" s="11"/>
      <c r="P156" s="73"/>
    </row>
    <row r="157" spans="9:16" x14ac:dyDescent="0.25">
      <c r="I157" s="11"/>
      <c r="J157" s="11"/>
      <c r="K157" s="11"/>
      <c r="L157" s="11"/>
      <c r="M157" s="11"/>
      <c r="N157" s="11"/>
      <c r="O157" s="11"/>
      <c r="P157" s="73"/>
    </row>
    <row r="158" spans="9:16" x14ac:dyDescent="0.25">
      <c r="I158" s="11"/>
      <c r="J158" s="11"/>
      <c r="K158" s="11"/>
      <c r="L158" s="11"/>
      <c r="M158" s="11"/>
      <c r="N158" s="11"/>
      <c r="O158" s="11"/>
      <c r="P158" s="73"/>
    </row>
    <row r="159" spans="9:16" x14ac:dyDescent="0.25">
      <c r="I159" s="11"/>
      <c r="J159" s="11"/>
      <c r="K159" s="11"/>
      <c r="L159" s="11"/>
      <c r="M159" s="11"/>
      <c r="N159" s="11"/>
      <c r="O159" s="11"/>
      <c r="P159" s="73"/>
    </row>
    <row r="160" spans="9:16" x14ac:dyDescent="0.25">
      <c r="I160" s="11"/>
      <c r="J160" s="11"/>
      <c r="K160" s="11"/>
      <c r="L160" s="11"/>
      <c r="M160" s="11"/>
      <c r="N160" s="11"/>
      <c r="O160" s="11"/>
      <c r="P160" s="73"/>
    </row>
    <row r="161" spans="9:16" x14ac:dyDescent="0.25">
      <c r="I161" s="11"/>
      <c r="J161" s="11"/>
      <c r="K161" s="11"/>
      <c r="L161" s="11"/>
      <c r="M161" s="11"/>
      <c r="N161" s="11"/>
      <c r="O161" s="11"/>
      <c r="P161" s="73"/>
    </row>
    <row r="162" spans="9:16" x14ac:dyDescent="0.25">
      <c r="I162" s="11"/>
      <c r="J162" s="11"/>
      <c r="K162" s="11"/>
      <c r="L162" s="11"/>
      <c r="M162" s="11"/>
      <c r="N162" s="11"/>
      <c r="O162" s="11"/>
      <c r="P162" s="73"/>
    </row>
    <row r="163" spans="9:16" x14ac:dyDescent="0.25">
      <c r="I163" s="11"/>
      <c r="J163" s="11"/>
      <c r="K163" s="11"/>
      <c r="L163" s="11"/>
      <c r="M163" s="11"/>
      <c r="N163" s="11"/>
      <c r="O163" s="11"/>
      <c r="P163" s="73"/>
    </row>
    <row r="164" spans="9:16" x14ac:dyDescent="0.25">
      <c r="I164" s="11"/>
      <c r="J164" s="11"/>
      <c r="K164" s="11"/>
      <c r="L164" s="11"/>
      <c r="M164" s="11"/>
      <c r="N164" s="11"/>
      <c r="O164" s="11"/>
      <c r="P164" s="73"/>
    </row>
    <row r="165" spans="9:16" x14ac:dyDescent="0.25">
      <c r="I165" s="11"/>
      <c r="J165" s="11"/>
      <c r="K165" s="11"/>
      <c r="L165" s="11"/>
      <c r="M165" s="11"/>
      <c r="N165" s="11"/>
      <c r="O165" s="11"/>
      <c r="P165" s="73"/>
    </row>
    <row r="166" spans="9:16" x14ac:dyDescent="0.25">
      <c r="I166" s="11"/>
      <c r="J166" s="11"/>
      <c r="K166" s="11"/>
      <c r="L166" s="11"/>
      <c r="M166" s="11"/>
      <c r="N166" s="11"/>
      <c r="O166" s="11"/>
      <c r="P166" s="73"/>
    </row>
    <row r="167" spans="9:16" x14ac:dyDescent="0.25">
      <c r="I167" s="11"/>
      <c r="J167" s="11"/>
      <c r="K167" s="11"/>
      <c r="L167" s="11"/>
      <c r="M167" s="11"/>
      <c r="N167" s="11"/>
      <c r="O167" s="11"/>
      <c r="P167" s="73"/>
    </row>
    <row r="168" spans="9:16" x14ac:dyDescent="0.25">
      <c r="I168" s="11"/>
      <c r="J168" s="11"/>
      <c r="K168" s="11"/>
      <c r="L168" s="11"/>
      <c r="M168" s="11"/>
      <c r="N168" s="11"/>
      <c r="O168" s="11"/>
      <c r="P168" s="73"/>
    </row>
    <row r="169" spans="9:16" x14ac:dyDescent="0.25">
      <c r="I169" s="11"/>
      <c r="J169" s="11"/>
      <c r="K169" s="11"/>
      <c r="L169" s="11"/>
      <c r="M169" s="11"/>
      <c r="N169" s="11"/>
      <c r="O169" s="11"/>
      <c r="P169" s="73"/>
    </row>
    <row r="170" spans="9:16" x14ac:dyDescent="0.25">
      <c r="I170" s="11"/>
      <c r="J170" s="11"/>
      <c r="K170" s="11"/>
      <c r="L170" s="11"/>
      <c r="M170" s="11"/>
      <c r="N170" s="11"/>
      <c r="O170" s="11"/>
      <c r="P170" s="73"/>
    </row>
    <row r="171" spans="9:16" x14ac:dyDescent="0.25">
      <c r="I171" s="11"/>
      <c r="J171" s="11"/>
      <c r="K171" s="11"/>
      <c r="L171" s="11"/>
      <c r="M171" s="11"/>
      <c r="N171" s="11"/>
      <c r="O171" s="11"/>
      <c r="P171" s="73"/>
    </row>
    <row r="172" spans="9:16" x14ac:dyDescent="0.25">
      <c r="I172" s="11"/>
      <c r="J172" s="11"/>
      <c r="K172" s="11"/>
      <c r="L172" s="11"/>
      <c r="M172" s="11"/>
      <c r="N172" s="11"/>
      <c r="O172" s="11"/>
      <c r="P172" s="73"/>
    </row>
    <row r="173" spans="9:16" x14ac:dyDescent="0.25">
      <c r="I173" s="11"/>
      <c r="J173" s="11"/>
      <c r="K173" s="11"/>
      <c r="L173" s="11"/>
      <c r="M173" s="11"/>
      <c r="N173" s="11"/>
      <c r="O173" s="11"/>
      <c r="P173" s="73"/>
    </row>
    <row r="174" spans="9:16" x14ac:dyDescent="0.25">
      <c r="I174" s="11"/>
      <c r="J174" s="11"/>
      <c r="K174" s="11"/>
      <c r="L174" s="11"/>
      <c r="M174" s="11"/>
      <c r="N174" s="11"/>
      <c r="O174" s="11"/>
      <c r="P174" s="73"/>
    </row>
    <row r="175" spans="9:16" x14ac:dyDescent="0.25">
      <c r="I175" s="11"/>
      <c r="J175" s="11"/>
      <c r="K175" s="11"/>
      <c r="L175" s="11"/>
      <c r="M175" s="11"/>
      <c r="N175" s="11"/>
      <c r="O175" s="11"/>
      <c r="P175" s="73"/>
    </row>
    <row r="176" spans="9:16" x14ac:dyDescent="0.25">
      <c r="I176" s="11"/>
      <c r="J176" s="11"/>
      <c r="K176" s="11"/>
      <c r="L176" s="11"/>
      <c r="M176" s="11"/>
      <c r="N176" s="11"/>
      <c r="O176" s="11"/>
      <c r="P176" s="73"/>
    </row>
    <row r="177" spans="9:16" x14ac:dyDescent="0.25">
      <c r="I177" s="11"/>
      <c r="J177" s="11"/>
      <c r="K177" s="11"/>
      <c r="L177" s="11"/>
      <c r="M177" s="11"/>
      <c r="N177" s="11"/>
      <c r="O177" s="11"/>
      <c r="P177" s="73"/>
    </row>
    <row r="178" spans="9:16" x14ac:dyDescent="0.25">
      <c r="I178" s="11"/>
      <c r="J178" s="11"/>
      <c r="K178" s="11"/>
      <c r="L178" s="11"/>
      <c r="M178" s="11"/>
      <c r="N178" s="11"/>
      <c r="O178" s="11"/>
      <c r="P178" s="73"/>
    </row>
    <row r="179" spans="9:16" x14ac:dyDescent="0.25">
      <c r="I179" s="11"/>
      <c r="J179" s="11"/>
      <c r="K179" s="11"/>
      <c r="L179" s="11"/>
      <c r="M179" s="11"/>
      <c r="N179" s="11"/>
      <c r="O179" s="11"/>
      <c r="P179" s="73"/>
    </row>
    <row r="180" spans="9:16" x14ac:dyDescent="0.25">
      <c r="I180" s="11"/>
      <c r="J180" s="11"/>
      <c r="K180" s="11"/>
      <c r="L180" s="11"/>
      <c r="M180" s="11"/>
      <c r="N180" s="11"/>
      <c r="O180" s="11"/>
      <c r="P180" s="73"/>
    </row>
    <row r="181" spans="9:16" x14ac:dyDescent="0.25">
      <c r="I181" s="11"/>
      <c r="J181" s="11"/>
      <c r="K181" s="11"/>
      <c r="L181" s="11"/>
      <c r="M181" s="11"/>
      <c r="N181" s="11"/>
      <c r="O181" s="11"/>
      <c r="P181" s="73"/>
    </row>
    <row r="182" spans="9:16" x14ac:dyDescent="0.25">
      <c r="I182" s="11"/>
      <c r="J182" s="11"/>
      <c r="K182" s="11"/>
      <c r="L182" s="11"/>
      <c r="M182" s="11"/>
      <c r="N182" s="11"/>
      <c r="O182" s="11"/>
      <c r="P182" s="73"/>
    </row>
    <row r="183" spans="9:16" x14ac:dyDescent="0.25">
      <c r="I183" s="11"/>
      <c r="J183" s="11"/>
      <c r="K183" s="11"/>
      <c r="L183" s="11"/>
      <c r="M183" s="11"/>
      <c r="N183" s="11"/>
      <c r="O183" s="11"/>
      <c r="P183" s="73"/>
    </row>
    <row r="184" spans="9:16" x14ac:dyDescent="0.25">
      <c r="I184" s="11"/>
      <c r="J184" s="11"/>
      <c r="K184" s="11"/>
      <c r="L184" s="11"/>
      <c r="M184" s="11"/>
      <c r="N184" s="11"/>
      <c r="O184" s="11"/>
      <c r="P184" s="73"/>
    </row>
    <row r="185" spans="9:16" x14ac:dyDescent="0.25">
      <c r="I185" s="11"/>
      <c r="J185" s="11"/>
      <c r="K185" s="11"/>
      <c r="L185" s="11"/>
      <c r="M185" s="11"/>
      <c r="N185" s="11"/>
      <c r="O185" s="11"/>
      <c r="P185" s="73"/>
    </row>
    <row r="186" spans="9:16" x14ac:dyDescent="0.25">
      <c r="I186" s="11"/>
      <c r="J186" s="11"/>
      <c r="K186" s="11"/>
      <c r="L186" s="11"/>
      <c r="M186" s="11"/>
      <c r="N186" s="11"/>
      <c r="O186" s="11"/>
      <c r="P186" s="73"/>
    </row>
    <row r="187" spans="9:16" x14ac:dyDescent="0.25">
      <c r="I187" s="11"/>
      <c r="J187" s="11"/>
      <c r="K187" s="11"/>
      <c r="L187" s="11"/>
      <c r="M187" s="11"/>
      <c r="N187" s="11"/>
      <c r="O187" s="11"/>
      <c r="P187" s="73"/>
    </row>
    <row r="188" spans="9:16" x14ac:dyDescent="0.25">
      <c r="I188" s="11"/>
      <c r="J188" s="11"/>
      <c r="K188" s="11"/>
      <c r="L188" s="11"/>
      <c r="M188" s="11"/>
      <c r="N188" s="11"/>
      <c r="O188" s="11"/>
      <c r="P188" s="73"/>
    </row>
    <row r="189" spans="9:16" x14ac:dyDescent="0.25">
      <c r="I189" s="11"/>
      <c r="J189" s="11"/>
      <c r="K189" s="11"/>
      <c r="L189" s="11"/>
      <c r="M189" s="11"/>
      <c r="N189" s="11"/>
      <c r="O189" s="11"/>
      <c r="P189" s="73"/>
    </row>
    <row r="190" spans="9:16" x14ac:dyDescent="0.25">
      <c r="I190" s="11"/>
      <c r="J190" s="11"/>
      <c r="K190" s="11"/>
      <c r="L190" s="11"/>
      <c r="M190" s="11"/>
      <c r="N190" s="11"/>
      <c r="O190" s="11"/>
      <c r="P190" s="73"/>
    </row>
    <row r="191" spans="9:16" x14ac:dyDescent="0.25">
      <c r="I191" s="11"/>
      <c r="J191" s="11"/>
      <c r="K191" s="11"/>
      <c r="L191" s="11"/>
      <c r="M191" s="11"/>
      <c r="N191" s="11"/>
      <c r="O191" s="11"/>
      <c r="P191" s="73"/>
    </row>
    <row r="192" spans="9:16" x14ac:dyDescent="0.25">
      <c r="I192" s="11"/>
      <c r="J192" s="11"/>
      <c r="K192" s="11"/>
      <c r="L192" s="11"/>
      <c r="M192" s="11"/>
      <c r="N192" s="11"/>
      <c r="O192" s="11"/>
      <c r="P192" s="73"/>
    </row>
    <row r="193" spans="9:16" x14ac:dyDescent="0.25">
      <c r="I193" s="11"/>
      <c r="J193" s="11"/>
      <c r="K193" s="11"/>
      <c r="L193" s="11"/>
      <c r="M193" s="11"/>
      <c r="N193" s="11"/>
      <c r="O193" s="11"/>
      <c r="P193" s="73"/>
    </row>
    <row r="194" spans="9:16" x14ac:dyDescent="0.25">
      <c r="I194" s="11"/>
      <c r="J194" s="11"/>
      <c r="K194" s="11"/>
      <c r="L194" s="11"/>
      <c r="M194" s="11"/>
      <c r="N194" s="11"/>
      <c r="O194" s="11"/>
      <c r="P194" s="73"/>
    </row>
    <row r="195" spans="9:16" x14ac:dyDescent="0.25">
      <c r="I195" s="11"/>
      <c r="J195" s="11"/>
      <c r="K195" s="11"/>
      <c r="L195" s="11"/>
      <c r="M195" s="11"/>
      <c r="N195" s="11"/>
      <c r="O195" s="11"/>
      <c r="P195" s="73"/>
    </row>
    <row r="196" spans="9:16" x14ac:dyDescent="0.25">
      <c r="I196" s="11"/>
      <c r="J196" s="11"/>
      <c r="K196" s="11"/>
      <c r="L196" s="11"/>
      <c r="M196" s="11"/>
      <c r="N196" s="11"/>
      <c r="O196" s="11"/>
      <c r="P196" s="73"/>
    </row>
    <row r="197" spans="9:16" x14ac:dyDescent="0.25">
      <c r="I197" s="11"/>
      <c r="J197" s="11"/>
      <c r="K197" s="11"/>
      <c r="L197" s="11"/>
      <c r="M197" s="11"/>
      <c r="N197" s="11"/>
      <c r="O197" s="11"/>
      <c r="P197" s="73"/>
    </row>
    <row r="198" spans="9:16" x14ac:dyDescent="0.25">
      <c r="I198" s="11"/>
      <c r="J198" s="11"/>
      <c r="K198" s="11"/>
      <c r="L198" s="11"/>
      <c r="M198" s="11"/>
      <c r="N198" s="11"/>
      <c r="O198" s="11"/>
      <c r="P198" s="73"/>
    </row>
    <row r="199" spans="9:16" x14ac:dyDescent="0.25">
      <c r="I199" s="11"/>
      <c r="J199" s="11"/>
      <c r="K199" s="11"/>
      <c r="L199" s="11"/>
      <c r="M199" s="11"/>
      <c r="N199" s="11"/>
      <c r="O199" s="11"/>
      <c r="P199" s="73"/>
    </row>
    <row r="200" spans="9:16" x14ac:dyDescent="0.25">
      <c r="I200" s="11"/>
      <c r="J200" s="11"/>
      <c r="K200" s="11"/>
      <c r="L200" s="11"/>
      <c r="M200" s="11"/>
      <c r="N200" s="11"/>
      <c r="O200" s="11"/>
      <c r="P200" s="73"/>
    </row>
    <row r="201" spans="9:16" x14ac:dyDescent="0.25">
      <c r="I201" s="11"/>
      <c r="J201" s="11"/>
      <c r="K201" s="11"/>
      <c r="L201" s="11"/>
      <c r="M201" s="11"/>
      <c r="N201" s="11"/>
      <c r="O201" s="11"/>
      <c r="P201" s="73"/>
    </row>
    <row r="202" spans="9:16" x14ac:dyDescent="0.25">
      <c r="I202" s="11"/>
      <c r="J202" s="11"/>
      <c r="K202" s="11"/>
      <c r="L202" s="11"/>
      <c r="M202" s="11"/>
      <c r="N202" s="11"/>
      <c r="O202" s="11"/>
      <c r="P202" s="73"/>
    </row>
    <row r="203" spans="9:16" x14ac:dyDescent="0.25">
      <c r="I203" s="11"/>
      <c r="J203" s="11"/>
      <c r="K203" s="11"/>
      <c r="L203" s="11"/>
      <c r="M203" s="11"/>
      <c r="N203" s="11"/>
      <c r="O203" s="11"/>
      <c r="P203" s="73"/>
    </row>
    <row r="204" spans="9:16" x14ac:dyDescent="0.25">
      <c r="I204" s="11"/>
      <c r="J204" s="11"/>
      <c r="K204" s="11"/>
      <c r="L204" s="11"/>
      <c r="M204" s="11"/>
      <c r="N204" s="11"/>
      <c r="O204" s="11"/>
      <c r="P204" s="73"/>
    </row>
    <row r="205" spans="9:16" x14ac:dyDescent="0.25">
      <c r="I205" s="11"/>
      <c r="J205" s="11"/>
      <c r="K205" s="11"/>
      <c r="L205" s="11"/>
      <c r="M205" s="11"/>
      <c r="N205" s="11"/>
      <c r="O205" s="11"/>
      <c r="P205" s="73"/>
    </row>
    <row r="206" spans="9:16" x14ac:dyDescent="0.25">
      <c r="I206" s="11"/>
      <c r="J206" s="11"/>
      <c r="K206" s="11"/>
      <c r="L206" s="11"/>
      <c r="M206" s="11"/>
      <c r="N206" s="11"/>
      <c r="O206" s="11"/>
      <c r="P206" s="73"/>
    </row>
    <row r="207" spans="9:16" x14ac:dyDescent="0.25">
      <c r="I207" s="11"/>
      <c r="J207" s="11"/>
      <c r="K207" s="11"/>
      <c r="L207" s="11"/>
      <c r="M207" s="11"/>
      <c r="N207" s="11"/>
      <c r="O207" s="11"/>
      <c r="P207" s="73"/>
    </row>
    <row r="208" spans="9:16" x14ac:dyDescent="0.25">
      <c r="I208" s="11"/>
      <c r="J208" s="11"/>
      <c r="K208" s="11"/>
      <c r="L208" s="11"/>
      <c r="M208" s="11"/>
      <c r="N208" s="11"/>
      <c r="O208" s="11"/>
      <c r="P208" s="73"/>
    </row>
    <row r="209" spans="9:16" x14ac:dyDescent="0.25">
      <c r="I209" s="11"/>
      <c r="J209" s="11"/>
      <c r="K209" s="11"/>
      <c r="L209" s="11"/>
      <c r="M209" s="11"/>
      <c r="N209" s="11"/>
      <c r="O209" s="11"/>
      <c r="P209" s="73"/>
    </row>
    <row r="210" spans="9:16" x14ac:dyDescent="0.25">
      <c r="I210" s="11"/>
      <c r="J210" s="11"/>
      <c r="K210" s="11"/>
      <c r="L210" s="11"/>
      <c r="M210" s="11"/>
      <c r="N210" s="11"/>
      <c r="O210" s="11"/>
      <c r="P210" s="73"/>
    </row>
    <row r="211" spans="9:16" x14ac:dyDescent="0.25">
      <c r="I211" s="11"/>
      <c r="J211" s="11"/>
      <c r="K211" s="11"/>
      <c r="L211" s="11"/>
      <c r="M211" s="11"/>
      <c r="N211" s="11"/>
      <c r="O211" s="11"/>
      <c r="P211" s="73"/>
    </row>
    <row r="212" spans="9:16" x14ac:dyDescent="0.25">
      <c r="I212" s="11"/>
      <c r="J212" s="11"/>
      <c r="K212" s="11"/>
      <c r="L212" s="11"/>
      <c r="M212" s="11"/>
      <c r="N212" s="11"/>
      <c r="O212" s="11"/>
      <c r="P212" s="73"/>
    </row>
    <row r="213" spans="9:16" x14ac:dyDescent="0.25">
      <c r="I213" s="11"/>
      <c r="J213" s="11"/>
      <c r="K213" s="11"/>
      <c r="L213" s="11"/>
      <c r="M213" s="11"/>
      <c r="N213" s="11"/>
      <c r="O213" s="11"/>
      <c r="P213" s="73"/>
    </row>
    <row r="214" spans="9:16" x14ac:dyDescent="0.25">
      <c r="I214" s="11"/>
      <c r="J214" s="11"/>
      <c r="K214" s="11"/>
      <c r="L214" s="11"/>
      <c r="M214" s="11"/>
      <c r="N214" s="11"/>
      <c r="O214" s="11"/>
      <c r="P214" s="73"/>
    </row>
    <row r="215" spans="9:16" x14ac:dyDescent="0.25">
      <c r="I215" s="11"/>
      <c r="J215" s="11"/>
      <c r="K215" s="11"/>
      <c r="L215" s="11"/>
      <c r="M215" s="11"/>
      <c r="N215" s="11"/>
      <c r="O215" s="11"/>
      <c r="P215" s="73"/>
    </row>
    <row r="216" spans="9:16" x14ac:dyDescent="0.25">
      <c r="I216" s="11"/>
      <c r="J216" s="11"/>
      <c r="K216" s="11"/>
      <c r="L216" s="11"/>
      <c r="M216" s="11"/>
      <c r="N216" s="11"/>
      <c r="O216" s="11"/>
      <c r="P216" s="73"/>
    </row>
    <row r="217" spans="9:16" x14ac:dyDescent="0.25">
      <c r="I217" s="11"/>
      <c r="J217" s="11"/>
      <c r="K217" s="11"/>
      <c r="L217" s="11"/>
      <c r="M217" s="11"/>
      <c r="N217" s="11"/>
      <c r="O217" s="11"/>
      <c r="P217" s="73"/>
    </row>
    <row r="218" spans="9:16" x14ac:dyDescent="0.25">
      <c r="I218" s="11"/>
      <c r="J218" s="11"/>
      <c r="K218" s="11"/>
      <c r="L218" s="11"/>
      <c r="M218" s="11"/>
      <c r="N218" s="11"/>
      <c r="O218" s="11"/>
      <c r="P218" s="73"/>
    </row>
    <row r="219" spans="9:16" x14ac:dyDescent="0.25">
      <c r="I219" s="11"/>
      <c r="J219" s="11"/>
      <c r="K219" s="11"/>
      <c r="L219" s="11"/>
      <c r="M219" s="11"/>
      <c r="N219" s="11"/>
      <c r="O219" s="11"/>
      <c r="P219" s="73"/>
    </row>
    <row r="220" spans="9:16" x14ac:dyDescent="0.25">
      <c r="I220" s="11"/>
      <c r="J220" s="11"/>
      <c r="K220" s="11"/>
      <c r="L220" s="11"/>
      <c r="M220" s="11"/>
      <c r="N220" s="11"/>
      <c r="O220" s="11"/>
      <c r="P220" s="73"/>
    </row>
    <row r="221" spans="9:16" x14ac:dyDescent="0.25">
      <c r="I221" s="11"/>
      <c r="J221" s="11"/>
      <c r="K221" s="11"/>
      <c r="L221" s="11"/>
      <c r="M221" s="11"/>
      <c r="N221" s="11"/>
      <c r="O221" s="11"/>
      <c r="P221" s="73"/>
    </row>
    <row r="222" spans="9:16" x14ac:dyDescent="0.25">
      <c r="I222" s="11"/>
      <c r="J222" s="11"/>
      <c r="K222" s="11"/>
      <c r="L222" s="11"/>
      <c r="M222" s="11"/>
      <c r="N222" s="11"/>
      <c r="O222" s="11"/>
      <c r="P222" s="73"/>
    </row>
    <row r="223" spans="9:16" x14ac:dyDescent="0.25">
      <c r="I223" s="11"/>
      <c r="J223" s="11"/>
      <c r="K223" s="11"/>
      <c r="L223" s="11"/>
      <c r="M223" s="11"/>
      <c r="N223" s="11"/>
      <c r="O223" s="11"/>
      <c r="P223" s="73"/>
    </row>
    <row r="224" spans="9:16" x14ac:dyDescent="0.25">
      <c r="I224" s="11"/>
      <c r="J224" s="11"/>
      <c r="K224" s="11"/>
      <c r="L224" s="11"/>
      <c r="M224" s="11"/>
      <c r="N224" s="11"/>
      <c r="O224" s="11"/>
      <c r="P224" s="73"/>
    </row>
    <row r="225" spans="9:16" x14ac:dyDescent="0.25">
      <c r="I225" s="11"/>
      <c r="J225" s="11"/>
      <c r="K225" s="11"/>
      <c r="L225" s="11"/>
      <c r="M225" s="11"/>
      <c r="N225" s="11"/>
      <c r="O225" s="11"/>
      <c r="P225" s="73"/>
    </row>
    <row r="226" spans="9:16" x14ac:dyDescent="0.25">
      <c r="I226" s="11"/>
      <c r="J226" s="11"/>
      <c r="K226" s="11"/>
      <c r="L226" s="11"/>
      <c r="M226" s="11"/>
      <c r="N226" s="11"/>
      <c r="O226" s="11"/>
      <c r="P226" s="73"/>
    </row>
    <row r="227" spans="9:16" x14ac:dyDescent="0.25">
      <c r="I227" s="11"/>
      <c r="J227" s="11"/>
      <c r="K227" s="11"/>
      <c r="L227" s="11"/>
      <c r="M227" s="11"/>
      <c r="N227" s="11"/>
      <c r="O227" s="11"/>
      <c r="P227" s="73"/>
    </row>
    <row r="228" spans="9:16" x14ac:dyDescent="0.25">
      <c r="I228" s="11"/>
      <c r="J228" s="11"/>
      <c r="K228" s="11"/>
      <c r="L228" s="11"/>
      <c r="M228" s="11"/>
      <c r="N228" s="11"/>
      <c r="O228" s="11"/>
      <c r="P228" s="73"/>
    </row>
    <row r="229" spans="9:16" x14ac:dyDescent="0.25">
      <c r="I229" s="11"/>
      <c r="J229" s="11"/>
      <c r="K229" s="11"/>
      <c r="L229" s="11"/>
      <c r="M229" s="11"/>
      <c r="N229" s="11"/>
      <c r="O229" s="11"/>
      <c r="P229" s="73"/>
    </row>
    <row r="230" spans="9:16" x14ac:dyDescent="0.25">
      <c r="I230" s="11"/>
      <c r="J230" s="11"/>
      <c r="K230" s="11"/>
      <c r="L230" s="11"/>
      <c r="M230" s="11"/>
      <c r="N230" s="11"/>
      <c r="O230" s="11"/>
      <c r="P230" s="73"/>
    </row>
    <row r="231" spans="9:16" x14ac:dyDescent="0.25">
      <c r="I231" s="11"/>
      <c r="J231" s="11"/>
      <c r="K231" s="11"/>
      <c r="L231" s="11"/>
      <c r="M231" s="11"/>
      <c r="N231" s="11"/>
      <c r="O231" s="11"/>
      <c r="P231" s="73"/>
    </row>
    <row r="232" spans="9:16" x14ac:dyDescent="0.25">
      <c r="I232" s="11"/>
      <c r="J232" s="11"/>
      <c r="K232" s="11"/>
      <c r="L232" s="11"/>
      <c r="M232" s="11"/>
      <c r="N232" s="11"/>
      <c r="O232" s="11"/>
      <c r="P232" s="73"/>
    </row>
    <row r="233" spans="9:16" x14ac:dyDescent="0.25">
      <c r="I233" s="11"/>
      <c r="J233" s="11"/>
      <c r="K233" s="11"/>
      <c r="L233" s="11"/>
      <c r="M233" s="11"/>
      <c r="N233" s="11"/>
      <c r="O233" s="11"/>
      <c r="P233" s="73"/>
    </row>
    <row r="234" spans="9:16" x14ac:dyDescent="0.25">
      <c r="I234" s="11"/>
      <c r="J234" s="11"/>
      <c r="K234" s="11"/>
      <c r="L234" s="11"/>
      <c r="M234" s="11"/>
      <c r="N234" s="11"/>
      <c r="O234" s="11"/>
      <c r="P234" s="73"/>
    </row>
    <row r="235" spans="9:16" x14ac:dyDescent="0.25">
      <c r="I235" s="11"/>
      <c r="J235" s="11"/>
      <c r="K235" s="11"/>
      <c r="L235" s="11"/>
      <c r="M235" s="11"/>
      <c r="N235" s="11"/>
      <c r="O235" s="11"/>
      <c r="P235" s="73"/>
    </row>
    <row r="236" spans="9:16" x14ac:dyDescent="0.25">
      <c r="I236" s="11"/>
      <c r="J236" s="11"/>
      <c r="K236" s="11"/>
      <c r="L236" s="11"/>
      <c r="M236" s="11"/>
      <c r="N236" s="11"/>
      <c r="O236" s="11"/>
      <c r="P236" s="73"/>
    </row>
    <row r="237" spans="9:16" x14ac:dyDescent="0.25">
      <c r="I237" s="11"/>
      <c r="J237" s="11"/>
      <c r="K237" s="11"/>
      <c r="L237" s="11"/>
      <c r="M237" s="11"/>
      <c r="N237" s="11"/>
      <c r="O237" s="11"/>
      <c r="P237" s="73"/>
    </row>
    <row r="238" spans="9:16" x14ac:dyDescent="0.25">
      <c r="I238" s="11"/>
      <c r="J238" s="11"/>
      <c r="K238" s="11"/>
      <c r="L238" s="11"/>
      <c r="M238" s="11"/>
      <c r="N238" s="11"/>
      <c r="O238" s="11"/>
      <c r="P238" s="73"/>
    </row>
    <row r="239" spans="9:16" x14ac:dyDescent="0.25">
      <c r="I239" s="11"/>
      <c r="J239" s="11"/>
      <c r="K239" s="11"/>
      <c r="L239" s="11"/>
      <c r="M239" s="11"/>
      <c r="N239" s="11"/>
      <c r="O239" s="11"/>
      <c r="P239" s="73"/>
    </row>
    <row r="240" spans="9:16" x14ac:dyDescent="0.25">
      <c r="I240" s="11"/>
      <c r="J240" s="11"/>
      <c r="K240" s="11"/>
      <c r="L240" s="11"/>
      <c r="M240" s="11"/>
      <c r="N240" s="11"/>
      <c r="O240" s="11"/>
      <c r="P240" s="73"/>
    </row>
    <row r="241" spans="9:16" x14ac:dyDescent="0.25">
      <c r="I241" s="11"/>
      <c r="J241" s="11"/>
      <c r="K241" s="11"/>
      <c r="L241" s="11"/>
      <c r="M241" s="11"/>
      <c r="N241" s="11"/>
      <c r="O241" s="11"/>
      <c r="P241" s="73"/>
    </row>
    <row r="242" spans="9:16" x14ac:dyDescent="0.25">
      <c r="I242" s="11"/>
      <c r="J242" s="11"/>
      <c r="K242" s="11"/>
      <c r="L242" s="11"/>
      <c r="M242" s="11"/>
      <c r="N242" s="11"/>
      <c r="O242" s="11"/>
      <c r="P242" s="73"/>
    </row>
    <row r="243" spans="9:16" x14ac:dyDescent="0.25">
      <c r="I243" s="11"/>
      <c r="J243" s="11"/>
      <c r="K243" s="11"/>
      <c r="L243" s="11"/>
      <c r="M243" s="11"/>
      <c r="N243" s="11"/>
      <c r="O243" s="11"/>
      <c r="P243" s="73"/>
    </row>
    <row r="244" spans="9:16" x14ac:dyDescent="0.25">
      <c r="I244" s="11"/>
      <c r="J244" s="11"/>
      <c r="K244" s="11"/>
      <c r="L244" s="11"/>
      <c r="M244" s="11"/>
      <c r="N244" s="11"/>
      <c r="O244" s="11"/>
      <c r="P244" s="73"/>
    </row>
    <row r="245" spans="9:16" x14ac:dyDescent="0.25">
      <c r="I245" s="11"/>
      <c r="J245" s="11"/>
      <c r="K245" s="11"/>
      <c r="L245" s="11"/>
      <c r="M245" s="11"/>
      <c r="N245" s="11"/>
      <c r="O245" s="11"/>
      <c r="P245" s="73"/>
    </row>
    <row r="246" spans="9:16" x14ac:dyDescent="0.25">
      <c r="I246" s="11"/>
      <c r="J246" s="11"/>
      <c r="K246" s="11"/>
      <c r="L246" s="11"/>
      <c r="M246" s="11"/>
      <c r="N246" s="11"/>
      <c r="O246" s="11"/>
      <c r="P246" s="73"/>
    </row>
    <row r="247" spans="9:16" x14ac:dyDescent="0.25">
      <c r="I247" s="11"/>
      <c r="J247" s="11"/>
      <c r="K247" s="11"/>
      <c r="L247" s="11"/>
      <c r="M247" s="11"/>
      <c r="N247" s="11"/>
      <c r="O247" s="11"/>
      <c r="P247" s="73"/>
    </row>
    <row r="248" spans="9:16" x14ac:dyDescent="0.25">
      <c r="I248" s="11"/>
      <c r="J248" s="11"/>
      <c r="K248" s="11"/>
      <c r="L248" s="11"/>
      <c r="M248" s="11"/>
      <c r="N248" s="11"/>
      <c r="O248" s="11"/>
      <c r="P248" s="73"/>
    </row>
    <row r="249" spans="9:16" x14ac:dyDescent="0.25">
      <c r="I249" s="11"/>
      <c r="J249" s="11"/>
      <c r="K249" s="11"/>
      <c r="L249" s="11"/>
      <c r="M249" s="11"/>
      <c r="N249" s="11"/>
      <c r="O249" s="11"/>
      <c r="P249" s="73"/>
    </row>
    <row r="250" spans="9:16" x14ac:dyDescent="0.25">
      <c r="I250" s="11"/>
      <c r="J250" s="11"/>
      <c r="K250" s="11"/>
      <c r="L250" s="11"/>
      <c r="M250" s="11"/>
      <c r="N250" s="11"/>
      <c r="O250" s="11"/>
      <c r="P250" s="73"/>
    </row>
    <row r="251" spans="9:16" x14ac:dyDescent="0.25">
      <c r="I251" s="11"/>
      <c r="J251" s="11"/>
      <c r="K251" s="11"/>
      <c r="L251" s="11"/>
      <c r="M251" s="11"/>
      <c r="N251" s="11"/>
      <c r="O251" s="11"/>
      <c r="P251" s="73"/>
    </row>
    <row r="252" spans="9:16" x14ac:dyDescent="0.25">
      <c r="I252" s="11"/>
      <c r="J252" s="11"/>
      <c r="K252" s="11"/>
      <c r="L252" s="11"/>
      <c r="M252" s="11"/>
      <c r="N252" s="11"/>
      <c r="O252" s="11"/>
      <c r="P252" s="73"/>
    </row>
    <row r="253" spans="9:16" x14ac:dyDescent="0.25">
      <c r="I253" s="11"/>
      <c r="J253" s="11"/>
      <c r="K253" s="11"/>
      <c r="L253" s="11"/>
      <c r="M253" s="11"/>
      <c r="N253" s="11"/>
      <c r="O253" s="11"/>
      <c r="P253" s="73"/>
    </row>
    <row r="254" spans="9:16" x14ac:dyDescent="0.25">
      <c r="I254" s="11"/>
      <c r="J254" s="11"/>
      <c r="K254" s="11"/>
      <c r="L254" s="11"/>
      <c r="M254" s="11"/>
      <c r="N254" s="11"/>
      <c r="O254" s="11"/>
      <c r="P254" s="73"/>
    </row>
    <row r="255" spans="9:16" x14ac:dyDescent="0.25">
      <c r="I255" s="11"/>
      <c r="J255" s="11"/>
      <c r="K255" s="11"/>
      <c r="L255" s="11"/>
      <c r="M255" s="11"/>
      <c r="N255" s="11"/>
      <c r="O255" s="11"/>
      <c r="P255" s="73"/>
    </row>
    <row r="256" spans="9:16" x14ac:dyDescent="0.25">
      <c r="I256" s="11"/>
      <c r="J256" s="11"/>
      <c r="K256" s="11"/>
      <c r="L256" s="11"/>
      <c r="M256" s="11"/>
      <c r="N256" s="11"/>
      <c r="O256" s="11"/>
      <c r="P256" s="73"/>
    </row>
    <row r="257" spans="9:16" x14ac:dyDescent="0.25">
      <c r="I257" s="11"/>
      <c r="J257" s="11"/>
      <c r="K257" s="11"/>
      <c r="L257" s="11"/>
      <c r="M257" s="11"/>
      <c r="N257" s="11"/>
      <c r="O257" s="11"/>
      <c r="P257" s="73"/>
    </row>
    <row r="258" spans="9:16" x14ac:dyDescent="0.25">
      <c r="I258" s="11"/>
      <c r="J258" s="11"/>
      <c r="K258" s="11"/>
      <c r="L258" s="11"/>
      <c r="M258" s="11"/>
      <c r="N258" s="11"/>
      <c r="O258" s="11"/>
      <c r="P258" s="73"/>
    </row>
    <row r="259" spans="9:16" x14ac:dyDescent="0.25">
      <c r="I259" s="11"/>
      <c r="J259" s="11"/>
      <c r="K259" s="11"/>
      <c r="L259" s="11"/>
      <c r="M259" s="11"/>
      <c r="N259" s="11"/>
      <c r="O259" s="11"/>
      <c r="P259" s="73"/>
    </row>
    <row r="260" spans="9:16" x14ac:dyDescent="0.25">
      <c r="I260" s="11"/>
      <c r="J260" s="11"/>
      <c r="K260" s="11"/>
      <c r="L260" s="11"/>
      <c r="M260" s="11"/>
      <c r="N260" s="11"/>
      <c r="O260" s="11"/>
      <c r="P260" s="73"/>
    </row>
    <row r="261" spans="9:16" x14ac:dyDescent="0.25">
      <c r="I261" s="11"/>
      <c r="J261" s="11"/>
      <c r="K261" s="11"/>
      <c r="L261" s="11"/>
      <c r="M261" s="11"/>
      <c r="N261" s="11"/>
      <c r="O261" s="11"/>
      <c r="P261" s="73"/>
    </row>
    <row r="262" spans="9:16" x14ac:dyDescent="0.25">
      <c r="I262" s="11"/>
      <c r="J262" s="11"/>
      <c r="K262" s="11"/>
      <c r="L262" s="11"/>
      <c r="M262" s="11"/>
      <c r="N262" s="11"/>
      <c r="O262" s="11"/>
      <c r="P262" s="73"/>
    </row>
    <row r="263" spans="9:16" x14ac:dyDescent="0.25">
      <c r="I263" s="11"/>
      <c r="J263" s="11"/>
      <c r="K263" s="11"/>
      <c r="L263" s="11"/>
      <c r="M263" s="11"/>
      <c r="N263" s="11"/>
      <c r="O263" s="11"/>
      <c r="P263" s="73"/>
    </row>
    <row r="264" spans="9:16" x14ac:dyDescent="0.25">
      <c r="I264" s="11"/>
      <c r="J264" s="11"/>
      <c r="K264" s="11"/>
      <c r="L264" s="11"/>
      <c r="M264" s="11"/>
      <c r="N264" s="11"/>
      <c r="O264" s="11"/>
      <c r="P264" s="73"/>
    </row>
    <row r="265" spans="9:16" x14ac:dyDescent="0.25">
      <c r="I265" s="11"/>
      <c r="J265" s="11"/>
      <c r="K265" s="11"/>
      <c r="L265" s="11"/>
      <c r="M265" s="11"/>
      <c r="N265" s="11"/>
      <c r="O265" s="11"/>
      <c r="P265" s="73"/>
    </row>
    <row r="266" spans="9:16" x14ac:dyDescent="0.25">
      <c r="I266" s="11"/>
      <c r="J266" s="11"/>
      <c r="K266" s="11"/>
      <c r="L266" s="11"/>
      <c r="M266" s="11"/>
      <c r="N266" s="11"/>
      <c r="O266" s="11"/>
      <c r="P266" s="73"/>
    </row>
    <row r="267" spans="9:16" x14ac:dyDescent="0.25">
      <c r="I267" s="11"/>
      <c r="J267" s="11"/>
      <c r="K267" s="11"/>
      <c r="L267" s="11"/>
      <c r="M267" s="11"/>
      <c r="N267" s="11"/>
      <c r="O267" s="11"/>
      <c r="P267" s="73"/>
    </row>
    <row r="268" spans="9:16" x14ac:dyDescent="0.25">
      <c r="I268" s="11"/>
      <c r="J268" s="11"/>
      <c r="K268" s="11"/>
      <c r="L268" s="11"/>
      <c r="M268" s="11"/>
      <c r="N268" s="11"/>
      <c r="O268" s="11"/>
      <c r="P268" s="73"/>
    </row>
    <row r="269" spans="9:16" x14ac:dyDescent="0.25">
      <c r="I269" s="11"/>
      <c r="J269" s="11"/>
      <c r="K269" s="11"/>
      <c r="L269" s="11"/>
      <c r="M269" s="11"/>
      <c r="N269" s="11"/>
      <c r="O269" s="11"/>
      <c r="P269" s="73"/>
    </row>
    <row r="270" spans="9:16" x14ac:dyDescent="0.25">
      <c r="I270" s="11"/>
      <c r="J270" s="11"/>
      <c r="K270" s="11"/>
      <c r="L270" s="11"/>
      <c r="M270" s="11"/>
      <c r="N270" s="11"/>
      <c r="O270" s="11"/>
      <c r="P270" s="73"/>
    </row>
    <row r="271" spans="9:16" x14ac:dyDescent="0.25">
      <c r="I271" s="11"/>
      <c r="J271" s="11"/>
      <c r="K271" s="11"/>
      <c r="L271" s="11"/>
      <c r="M271" s="11"/>
      <c r="N271" s="11"/>
      <c r="O271" s="11"/>
      <c r="P271" s="73"/>
    </row>
    <row r="272" spans="9:16" x14ac:dyDescent="0.25">
      <c r="I272" s="11"/>
      <c r="J272" s="11"/>
      <c r="K272" s="11"/>
      <c r="L272" s="11"/>
      <c r="M272" s="11"/>
      <c r="N272" s="11"/>
      <c r="O272" s="11"/>
      <c r="P272" s="73"/>
    </row>
    <row r="273" spans="9:16" x14ac:dyDescent="0.25">
      <c r="I273" s="11"/>
      <c r="J273" s="11"/>
      <c r="K273" s="11"/>
      <c r="L273" s="11"/>
      <c r="M273" s="11"/>
      <c r="N273" s="11"/>
      <c r="O273" s="11"/>
      <c r="P273" s="73"/>
    </row>
    <row r="274" spans="9:16" x14ac:dyDescent="0.25">
      <c r="I274" s="11"/>
      <c r="J274" s="11"/>
      <c r="K274" s="11"/>
      <c r="L274" s="11"/>
      <c r="M274" s="11"/>
      <c r="N274" s="11"/>
      <c r="O274" s="11"/>
      <c r="P274" s="73"/>
    </row>
    <row r="275" spans="9:16" x14ac:dyDescent="0.25">
      <c r="I275" s="11"/>
      <c r="J275" s="11"/>
      <c r="K275" s="11"/>
      <c r="L275" s="11"/>
      <c r="M275" s="11"/>
      <c r="N275" s="11"/>
      <c r="O275" s="11"/>
      <c r="P275" s="73"/>
    </row>
    <row r="276" spans="9:16" x14ac:dyDescent="0.25">
      <c r="I276" s="11"/>
      <c r="J276" s="11"/>
      <c r="K276" s="11"/>
      <c r="L276" s="11"/>
      <c r="M276" s="11"/>
      <c r="N276" s="11"/>
      <c r="O276" s="11"/>
      <c r="P276" s="73"/>
    </row>
    <row r="277" spans="9:16" x14ac:dyDescent="0.25">
      <c r="I277" s="11"/>
      <c r="J277" s="11"/>
      <c r="K277" s="11"/>
      <c r="L277" s="11"/>
      <c r="M277" s="11"/>
      <c r="N277" s="11"/>
      <c r="O277" s="11"/>
      <c r="P277" s="73"/>
    </row>
    <row r="278" spans="9:16" x14ac:dyDescent="0.25">
      <c r="I278" s="11"/>
      <c r="J278" s="11"/>
      <c r="K278" s="11"/>
      <c r="L278" s="11"/>
      <c r="M278" s="11"/>
      <c r="N278" s="11"/>
      <c r="O278" s="11"/>
      <c r="P278" s="73"/>
    </row>
    <row r="279" spans="9:16" x14ac:dyDescent="0.25">
      <c r="I279" s="11"/>
      <c r="J279" s="11"/>
      <c r="K279" s="11"/>
      <c r="L279" s="11"/>
      <c r="M279" s="11"/>
      <c r="N279" s="11"/>
      <c r="O279" s="11"/>
      <c r="P279" s="73"/>
    </row>
    <row r="280" spans="9:16" x14ac:dyDescent="0.25">
      <c r="I280" s="11"/>
      <c r="J280" s="11"/>
      <c r="K280" s="11"/>
      <c r="L280" s="11"/>
      <c r="M280" s="11"/>
      <c r="N280" s="11"/>
      <c r="O280" s="11"/>
      <c r="P280" s="73"/>
    </row>
    <row r="281" spans="9:16" x14ac:dyDescent="0.25">
      <c r="I281" s="11"/>
      <c r="J281" s="11"/>
      <c r="K281" s="11"/>
      <c r="L281" s="11"/>
      <c r="M281" s="11"/>
      <c r="N281" s="11"/>
      <c r="O281" s="11"/>
      <c r="P281" s="73"/>
    </row>
    <row r="282" spans="9:16" x14ac:dyDescent="0.25">
      <c r="I282" s="11"/>
      <c r="J282" s="11"/>
      <c r="K282" s="11"/>
      <c r="L282" s="11"/>
      <c r="M282" s="11"/>
      <c r="N282" s="11"/>
      <c r="O282" s="11"/>
      <c r="P282" s="73"/>
    </row>
    <row r="283" spans="9:16" x14ac:dyDescent="0.25">
      <c r="I283" s="11"/>
      <c r="J283" s="11"/>
      <c r="K283" s="11"/>
      <c r="L283" s="11"/>
      <c r="M283" s="11"/>
      <c r="N283" s="11"/>
      <c r="O283" s="11"/>
      <c r="P283" s="73"/>
    </row>
    <row r="284" spans="9:16" x14ac:dyDescent="0.25">
      <c r="I284" s="11"/>
      <c r="J284" s="11"/>
      <c r="K284" s="11"/>
      <c r="L284" s="11"/>
      <c r="M284" s="11"/>
      <c r="N284" s="11"/>
      <c r="O284" s="11"/>
      <c r="P284" s="73"/>
    </row>
    <row r="285" spans="9:16" x14ac:dyDescent="0.25">
      <c r="I285" s="11"/>
      <c r="J285" s="11"/>
      <c r="K285" s="11"/>
      <c r="L285" s="11"/>
      <c r="M285" s="11"/>
      <c r="N285" s="11"/>
      <c r="O285" s="11"/>
      <c r="P285" s="73"/>
    </row>
    <row r="286" spans="9:16" x14ac:dyDescent="0.25">
      <c r="I286" s="11"/>
      <c r="J286" s="11"/>
      <c r="K286" s="11"/>
      <c r="L286" s="11"/>
      <c r="M286" s="11"/>
      <c r="N286" s="11"/>
      <c r="O286" s="11"/>
      <c r="P286" s="73"/>
    </row>
    <row r="287" spans="9:16" x14ac:dyDescent="0.25">
      <c r="I287" s="11"/>
      <c r="J287" s="11"/>
      <c r="K287" s="11"/>
      <c r="L287" s="11"/>
      <c r="M287" s="11"/>
      <c r="N287" s="11"/>
      <c r="O287" s="11"/>
      <c r="P287" s="73"/>
    </row>
    <row r="288" spans="9:16" x14ac:dyDescent="0.25">
      <c r="I288" s="11"/>
      <c r="J288" s="11"/>
      <c r="K288" s="11"/>
      <c r="L288" s="11"/>
      <c r="M288" s="11"/>
      <c r="N288" s="11"/>
      <c r="O288" s="11"/>
      <c r="P288" s="73"/>
    </row>
    <row r="289" spans="9:16" x14ac:dyDescent="0.25">
      <c r="I289" s="11"/>
      <c r="J289" s="11"/>
      <c r="K289" s="11"/>
      <c r="L289" s="11"/>
      <c r="M289" s="11"/>
      <c r="N289" s="11"/>
      <c r="O289" s="11"/>
      <c r="P289" s="73"/>
    </row>
    <row r="290" spans="9:16" x14ac:dyDescent="0.25">
      <c r="I290" s="11"/>
      <c r="J290" s="11"/>
      <c r="K290" s="11"/>
      <c r="L290" s="11"/>
      <c r="M290" s="11"/>
      <c r="N290" s="11"/>
      <c r="O290" s="11"/>
      <c r="P290" s="73"/>
    </row>
    <row r="291" spans="9:16" x14ac:dyDescent="0.25">
      <c r="I291" s="11"/>
      <c r="J291" s="11"/>
      <c r="K291" s="11"/>
      <c r="L291" s="11"/>
      <c r="M291" s="11"/>
      <c r="N291" s="11"/>
      <c r="O291" s="11"/>
      <c r="P291" s="73"/>
    </row>
    <row r="292" spans="9:16" x14ac:dyDescent="0.25">
      <c r="I292" s="11"/>
      <c r="J292" s="11"/>
      <c r="K292" s="11"/>
      <c r="L292" s="11"/>
      <c r="M292" s="11"/>
      <c r="N292" s="11"/>
      <c r="O292" s="11"/>
      <c r="P292" s="73"/>
    </row>
    <row r="293" spans="9:16" x14ac:dyDescent="0.25">
      <c r="I293" s="11"/>
      <c r="J293" s="11"/>
      <c r="K293" s="11"/>
      <c r="L293" s="11"/>
      <c r="M293" s="11"/>
      <c r="N293" s="11"/>
      <c r="O293" s="11"/>
      <c r="P293" s="73"/>
    </row>
    <row r="294" spans="9:16" x14ac:dyDescent="0.25">
      <c r="I294" s="11"/>
      <c r="J294" s="11"/>
      <c r="K294" s="11"/>
      <c r="L294" s="11"/>
      <c r="M294" s="11"/>
      <c r="N294" s="11"/>
      <c r="O294" s="11"/>
      <c r="P294" s="73"/>
    </row>
    <row r="295" spans="9:16" x14ac:dyDescent="0.25">
      <c r="I295" s="11"/>
      <c r="J295" s="11"/>
      <c r="K295" s="11"/>
      <c r="L295" s="11"/>
      <c r="M295" s="11"/>
      <c r="N295" s="11"/>
      <c r="O295" s="11"/>
      <c r="P295" s="73"/>
    </row>
    <row r="296" spans="9:16" x14ac:dyDescent="0.25">
      <c r="I296" s="11"/>
      <c r="J296" s="11"/>
      <c r="K296" s="11"/>
      <c r="L296" s="11"/>
      <c r="M296" s="11"/>
      <c r="N296" s="11"/>
      <c r="O296" s="11"/>
      <c r="P296" s="73"/>
    </row>
    <row r="297" spans="9:16" x14ac:dyDescent="0.25">
      <c r="I297" s="11"/>
      <c r="J297" s="11"/>
      <c r="K297" s="11"/>
      <c r="L297" s="11"/>
      <c r="M297" s="11"/>
      <c r="N297" s="11"/>
      <c r="O297" s="11"/>
      <c r="P297" s="73"/>
    </row>
    <row r="298" spans="9:16" x14ac:dyDescent="0.25">
      <c r="I298" s="11"/>
      <c r="J298" s="11"/>
      <c r="K298" s="11"/>
      <c r="L298" s="11"/>
      <c r="M298" s="11"/>
      <c r="N298" s="11"/>
      <c r="O298" s="11"/>
      <c r="P298" s="73"/>
    </row>
    <row r="299" spans="9:16" x14ac:dyDescent="0.25">
      <c r="I299" s="11"/>
      <c r="J299" s="11"/>
      <c r="K299" s="11"/>
      <c r="L299" s="11"/>
      <c r="M299" s="11"/>
      <c r="N299" s="11"/>
      <c r="O299" s="11"/>
      <c r="P299" s="73"/>
    </row>
    <row r="300" spans="9:16" x14ac:dyDescent="0.25">
      <c r="I300" s="11"/>
      <c r="J300" s="11"/>
      <c r="K300" s="11"/>
      <c r="L300" s="11"/>
      <c r="M300" s="11"/>
      <c r="N300" s="11"/>
      <c r="O300" s="11"/>
      <c r="P300" s="73"/>
    </row>
    <row r="301" spans="9:16" x14ac:dyDescent="0.25">
      <c r="I301" s="11"/>
      <c r="J301" s="11"/>
      <c r="K301" s="11"/>
      <c r="L301" s="11"/>
      <c r="M301" s="11"/>
      <c r="N301" s="11"/>
      <c r="O301" s="11"/>
      <c r="P301" s="73"/>
    </row>
    <row r="302" spans="9:16" x14ac:dyDescent="0.25">
      <c r="I302" s="11"/>
      <c r="J302" s="11"/>
      <c r="K302" s="11"/>
      <c r="L302" s="11"/>
      <c r="M302" s="11"/>
      <c r="N302" s="11"/>
      <c r="O302" s="11"/>
      <c r="P302" s="73"/>
    </row>
    <row r="303" spans="9:16" x14ac:dyDescent="0.25">
      <c r="I303" s="11"/>
      <c r="J303" s="11"/>
      <c r="K303" s="11"/>
      <c r="L303" s="11"/>
      <c r="M303" s="11"/>
      <c r="N303" s="11"/>
      <c r="O303" s="11"/>
      <c r="P303" s="73"/>
    </row>
    <row r="304" spans="9:16" x14ac:dyDescent="0.25">
      <c r="I304" s="11"/>
      <c r="J304" s="11"/>
      <c r="K304" s="11"/>
      <c r="L304" s="11"/>
      <c r="M304" s="11"/>
      <c r="N304" s="11"/>
      <c r="O304" s="11"/>
      <c r="P304" s="73"/>
    </row>
    <row r="305" spans="9:16" x14ac:dyDescent="0.25">
      <c r="I305" s="11"/>
      <c r="J305" s="11"/>
      <c r="K305" s="11"/>
      <c r="L305" s="11"/>
      <c r="M305" s="11"/>
      <c r="N305" s="11"/>
      <c r="O305" s="11"/>
      <c r="P305" s="73"/>
    </row>
    <row r="306" spans="9:16" x14ac:dyDescent="0.25">
      <c r="I306" s="11"/>
      <c r="J306" s="11"/>
      <c r="K306" s="11"/>
      <c r="L306" s="11"/>
      <c r="M306" s="11"/>
      <c r="N306" s="11"/>
      <c r="O306" s="11"/>
      <c r="P306" s="73"/>
    </row>
    <row r="307" spans="9:16" x14ac:dyDescent="0.25">
      <c r="I307" s="11"/>
      <c r="J307" s="11"/>
      <c r="K307" s="11"/>
      <c r="L307" s="11"/>
      <c r="M307" s="11"/>
      <c r="N307" s="11"/>
      <c r="O307" s="11"/>
      <c r="P307" s="73"/>
    </row>
    <row r="308" spans="9:16" x14ac:dyDescent="0.25">
      <c r="I308" s="11"/>
      <c r="J308" s="11"/>
      <c r="K308" s="11"/>
      <c r="L308" s="11"/>
      <c r="M308" s="11"/>
      <c r="N308" s="11"/>
      <c r="O308" s="11"/>
      <c r="P308" s="73"/>
    </row>
    <row r="309" spans="9:16" x14ac:dyDescent="0.25">
      <c r="I309" s="11"/>
      <c r="J309" s="11"/>
      <c r="K309" s="11"/>
      <c r="L309" s="11"/>
      <c r="M309" s="11"/>
      <c r="N309" s="11"/>
      <c r="O309" s="11"/>
      <c r="P309" s="73"/>
    </row>
    <row r="310" spans="9:16" x14ac:dyDescent="0.25">
      <c r="I310" s="11"/>
      <c r="J310" s="11"/>
      <c r="K310" s="11"/>
      <c r="L310" s="11"/>
      <c r="M310" s="11"/>
      <c r="N310" s="11"/>
      <c r="O310" s="11"/>
      <c r="P310" s="73"/>
    </row>
    <row r="311" spans="9:16" x14ac:dyDescent="0.25">
      <c r="I311" s="11"/>
      <c r="J311" s="11"/>
      <c r="K311" s="11"/>
      <c r="L311" s="11"/>
      <c r="M311" s="11"/>
      <c r="N311" s="11"/>
      <c r="O311" s="11"/>
      <c r="P311" s="73"/>
    </row>
    <row r="312" spans="9:16" x14ac:dyDescent="0.25">
      <c r="I312" s="11"/>
      <c r="J312" s="11"/>
      <c r="K312" s="11"/>
      <c r="L312" s="11"/>
      <c r="M312" s="11"/>
      <c r="N312" s="11"/>
      <c r="O312" s="11"/>
      <c r="P312" s="73"/>
    </row>
    <row r="313" spans="9:16" x14ac:dyDescent="0.25">
      <c r="I313" s="11"/>
      <c r="J313" s="11"/>
      <c r="K313" s="11"/>
      <c r="L313" s="11"/>
      <c r="M313" s="11"/>
      <c r="N313" s="11"/>
      <c r="O313" s="11"/>
      <c r="P313" s="73"/>
    </row>
    <row r="314" spans="9:16" x14ac:dyDescent="0.25">
      <c r="I314" s="11"/>
      <c r="J314" s="11"/>
      <c r="K314" s="11"/>
      <c r="L314" s="11"/>
      <c r="M314" s="11"/>
      <c r="N314" s="11"/>
      <c r="O314" s="11"/>
      <c r="P314" s="73"/>
    </row>
    <row r="315" spans="9:16" x14ac:dyDescent="0.25">
      <c r="I315" s="11"/>
      <c r="J315" s="11"/>
      <c r="K315" s="11"/>
      <c r="L315" s="11"/>
      <c r="M315" s="11"/>
      <c r="N315" s="11"/>
      <c r="O315" s="11"/>
      <c r="P315" s="73"/>
    </row>
    <row r="316" spans="9:16" x14ac:dyDescent="0.25">
      <c r="I316" s="11"/>
      <c r="J316" s="11"/>
      <c r="K316" s="11"/>
      <c r="L316" s="11"/>
      <c r="M316" s="11"/>
      <c r="N316" s="11"/>
      <c r="O316" s="11"/>
      <c r="P316" s="73"/>
    </row>
    <row r="317" spans="9:16" x14ac:dyDescent="0.25">
      <c r="I317" s="11"/>
      <c r="J317" s="11"/>
      <c r="K317" s="11"/>
      <c r="L317" s="11"/>
      <c r="M317" s="11"/>
      <c r="N317" s="11"/>
      <c r="O317" s="11"/>
      <c r="P317" s="73"/>
    </row>
    <row r="318" spans="9:16" x14ac:dyDescent="0.25">
      <c r="I318" s="11"/>
      <c r="J318" s="11"/>
      <c r="K318" s="11"/>
      <c r="L318" s="11"/>
      <c r="M318" s="11"/>
      <c r="N318" s="11"/>
      <c r="O318" s="11"/>
      <c r="P318" s="73"/>
    </row>
    <row r="319" spans="9:16" x14ac:dyDescent="0.25">
      <c r="I319" s="11"/>
      <c r="J319" s="11"/>
      <c r="K319" s="11"/>
      <c r="L319" s="11"/>
      <c r="M319" s="11"/>
      <c r="N319" s="11"/>
      <c r="O319" s="11"/>
      <c r="P319" s="73"/>
    </row>
    <row r="320" spans="9:16" x14ac:dyDescent="0.25">
      <c r="I320" s="11"/>
      <c r="J320" s="11"/>
      <c r="K320" s="11"/>
      <c r="L320" s="11"/>
      <c r="M320" s="11"/>
      <c r="N320" s="11"/>
      <c r="O320" s="11"/>
      <c r="P320" s="73"/>
    </row>
    <row r="321" spans="9:16" x14ac:dyDescent="0.25">
      <c r="I321" s="11"/>
      <c r="J321" s="11"/>
      <c r="K321" s="11"/>
      <c r="L321" s="11"/>
      <c r="M321" s="11"/>
      <c r="N321" s="11"/>
      <c r="O321" s="11"/>
      <c r="P321" s="73"/>
    </row>
    <row r="322" spans="9:16" x14ac:dyDescent="0.25">
      <c r="I322" s="11"/>
      <c r="J322" s="11"/>
      <c r="K322" s="11"/>
      <c r="L322" s="11"/>
      <c r="M322" s="11"/>
      <c r="N322" s="11"/>
      <c r="O322" s="11"/>
      <c r="P322" s="73"/>
    </row>
    <row r="323" spans="9:16" x14ac:dyDescent="0.25">
      <c r="I323" s="11"/>
      <c r="J323" s="11"/>
      <c r="K323" s="11"/>
      <c r="L323" s="11"/>
      <c r="M323" s="11"/>
      <c r="N323" s="11"/>
      <c r="O323" s="11"/>
      <c r="P323" s="73"/>
    </row>
    <row r="324" spans="9:16" x14ac:dyDescent="0.25">
      <c r="I324" s="11"/>
      <c r="J324" s="11"/>
      <c r="K324" s="11"/>
      <c r="L324" s="11"/>
      <c r="M324" s="11"/>
      <c r="N324" s="11"/>
      <c r="O324" s="11"/>
      <c r="P324" s="73"/>
    </row>
    <row r="325" spans="9:16" x14ac:dyDescent="0.25">
      <c r="I325" s="11"/>
      <c r="J325" s="11"/>
      <c r="K325" s="11"/>
      <c r="L325" s="11"/>
      <c r="M325" s="11"/>
      <c r="N325" s="11"/>
      <c r="O325" s="11"/>
      <c r="P325" s="73"/>
    </row>
    <row r="326" spans="9:16" x14ac:dyDescent="0.25">
      <c r="I326" s="11"/>
      <c r="J326" s="11"/>
      <c r="K326" s="11"/>
      <c r="L326" s="11"/>
      <c r="M326" s="11"/>
      <c r="N326" s="11"/>
      <c r="O326" s="11"/>
      <c r="P326" s="73"/>
    </row>
    <row r="327" spans="9:16" x14ac:dyDescent="0.25">
      <c r="I327" s="11"/>
      <c r="J327" s="11"/>
      <c r="K327" s="11"/>
      <c r="L327" s="11"/>
      <c r="M327" s="11"/>
      <c r="N327" s="11"/>
      <c r="O327" s="11"/>
      <c r="P327" s="73"/>
    </row>
    <row r="328" spans="9:16" x14ac:dyDescent="0.25">
      <c r="I328" s="11"/>
      <c r="J328" s="11"/>
      <c r="K328" s="11"/>
      <c r="L328" s="11"/>
      <c r="M328" s="11"/>
      <c r="N328" s="11"/>
      <c r="O328" s="11"/>
      <c r="P328" s="73"/>
    </row>
    <row r="329" spans="9:16" x14ac:dyDescent="0.25">
      <c r="I329" s="11"/>
      <c r="J329" s="11"/>
      <c r="K329" s="11"/>
      <c r="L329" s="11"/>
      <c r="M329" s="11"/>
      <c r="N329" s="11"/>
      <c r="O329" s="11"/>
      <c r="P329" s="73"/>
    </row>
    <row r="330" spans="9:16" x14ac:dyDescent="0.25">
      <c r="I330" s="11"/>
      <c r="J330" s="11"/>
      <c r="K330" s="11"/>
      <c r="L330" s="11"/>
      <c r="M330" s="11"/>
      <c r="N330" s="11"/>
      <c r="O330" s="11"/>
      <c r="P330" s="73"/>
    </row>
    <row r="331" spans="9:16" x14ac:dyDescent="0.25">
      <c r="I331" s="11"/>
      <c r="J331" s="11"/>
      <c r="K331" s="11"/>
      <c r="L331" s="11"/>
      <c r="M331" s="11"/>
      <c r="N331" s="11"/>
      <c r="O331" s="11"/>
      <c r="P331" s="73"/>
    </row>
    <row r="332" spans="9:16" x14ac:dyDescent="0.25">
      <c r="I332" s="11"/>
      <c r="J332" s="11"/>
      <c r="K332" s="11"/>
      <c r="L332" s="11"/>
      <c r="M332" s="11"/>
      <c r="N332" s="11"/>
      <c r="O332" s="11"/>
      <c r="P332" s="73"/>
    </row>
    <row r="333" spans="9:16" x14ac:dyDescent="0.25">
      <c r="I333" s="11"/>
      <c r="J333" s="11"/>
      <c r="K333" s="11"/>
      <c r="L333" s="11"/>
      <c r="M333" s="11"/>
      <c r="N333" s="11"/>
      <c r="O333" s="11"/>
      <c r="P333" s="73"/>
    </row>
    <row r="334" spans="9:16" x14ac:dyDescent="0.25">
      <c r="I334" s="11"/>
      <c r="J334" s="11"/>
      <c r="K334" s="11"/>
      <c r="L334" s="11"/>
      <c r="M334" s="11"/>
      <c r="N334" s="11"/>
      <c r="O334" s="11"/>
      <c r="P334" s="73"/>
    </row>
    <row r="335" spans="9:16" x14ac:dyDescent="0.25">
      <c r="I335" s="11"/>
      <c r="J335" s="11"/>
      <c r="K335" s="11"/>
      <c r="L335" s="11"/>
      <c r="M335" s="11"/>
      <c r="N335" s="11"/>
      <c r="O335" s="11"/>
      <c r="P335" s="73"/>
    </row>
    <row r="336" spans="9:16" x14ac:dyDescent="0.25">
      <c r="I336" s="11"/>
      <c r="J336" s="11"/>
      <c r="K336" s="11"/>
      <c r="L336" s="11"/>
      <c r="M336" s="11"/>
      <c r="N336" s="11"/>
      <c r="O336" s="11"/>
      <c r="P336" s="73"/>
    </row>
    <row r="337" spans="9:16" x14ac:dyDescent="0.25">
      <c r="I337" s="11"/>
      <c r="J337" s="11"/>
      <c r="K337" s="11"/>
      <c r="L337" s="11"/>
      <c r="M337" s="11"/>
      <c r="N337" s="11"/>
      <c r="O337" s="11"/>
      <c r="P337" s="73"/>
    </row>
    <row r="338" spans="9:16" x14ac:dyDescent="0.25">
      <c r="I338" s="11"/>
      <c r="J338" s="11"/>
      <c r="K338" s="11"/>
      <c r="L338" s="11"/>
      <c r="M338" s="11"/>
      <c r="N338" s="11"/>
      <c r="O338" s="11"/>
      <c r="P338" s="73"/>
    </row>
    <row r="339" spans="9:16" x14ac:dyDescent="0.25">
      <c r="I339" s="11"/>
      <c r="J339" s="11"/>
      <c r="K339" s="11"/>
      <c r="L339" s="11"/>
      <c r="M339" s="11"/>
      <c r="N339" s="11"/>
      <c r="O339" s="11"/>
      <c r="P339" s="73"/>
    </row>
    <row r="340" spans="9:16" x14ac:dyDescent="0.25">
      <c r="I340" s="11"/>
      <c r="J340" s="11"/>
      <c r="K340" s="11"/>
      <c r="L340" s="11"/>
      <c r="M340" s="11"/>
      <c r="N340" s="11"/>
      <c r="O340" s="11"/>
      <c r="P340" s="73"/>
    </row>
    <row r="341" spans="9:16" x14ac:dyDescent="0.25">
      <c r="I341" s="11"/>
      <c r="J341" s="11"/>
      <c r="K341" s="11"/>
      <c r="L341" s="11"/>
      <c r="M341" s="11"/>
      <c r="N341" s="11"/>
      <c r="O341" s="11"/>
      <c r="P341" s="73"/>
    </row>
    <row r="342" spans="9:16" x14ac:dyDescent="0.25">
      <c r="I342" s="11"/>
      <c r="J342" s="11"/>
      <c r="K342" s="11"/>
      <c r="L342" s="11"/>
      <c r="M342" s="11"/>
      <c r="N342" s="11"/>
      <c r="O342" s="11"/>
      <c r="P342" s="73"/>
    </row>
    <row r="343" spans="9:16" x14ac:dyDescent="0.25">
      <c r="I343" s="11"/>
      <c r="J343" s="11"/>
      <c r="K343" s="11"/>
      <c r="L343" s="11"/>
      <c r="M343" s="11"/>
      <c r="N343" s="11"/>
      <c r="O343" s="11"/>
      <c r="P343" s="73"/>
    </row>
    <row r="344" spans="9:16" x14ac:dyDescent="0.25">
      <c r="I344" s="11"/>
      <c r="J344" s="11"/>
      <c r="K344" s="11"/>
      <c r="L344" s="11"/>
      <c r="M344" s="11"/>
      <c r="N344" s="11"/>
      <c r="O344" s="11"/>
      <c r="P344" s="73"/>
    </row>
    <row r="345" spans="9:16" x14ac:dyDescent="0.25">
      <c r="I345" s="11"/>
      <c r="J345" s="11"/>
      <c r="K345" s="11"/>
      <c r="L345" s="11"/>
      <c r="M345" s="11"/>
      <c r="N345" s="11"/>
      <c r="O345" s="11"/>
      <c r="P345" s="73"/>
    </row>
    <row r="346" spans="9:16" x14ac:dyDescent="0.25">
      <c r="I346" s="11"/>
      <c r="J346" s="11"/>
      <c r="K346" s="11"/>
      <c r="L346" s="11"/>
      <c r="M346" s="11"/>
      <c r="N346" s="11"/>
      <c r="O346" s="11"/>
      <c r="P346" s="73"/>
    </row>
    <row r="347" spans="9:16" x14ac:dyDescent="0.25">
      <c r="I347" s="11"/>
      <c r="J347" s="11"/>
      <c r="K347" s="11"/>
      <c r="L347" s="11"/>
      <c r="M347" s="11"/>
      <c r="N347" s="11"/>
      <c r="O347" s="11"/>
      <c r="P347" s="73"/>
    </row>
    <row r="348" spans="9:16" x14ac:dyDescent="0.25">
      <c r="I348" s="11"/>
      <c r="J348" s="11"/>
      <c r="K348" s="11"/>
      <c r="L348" s="11"/>
      <c r="M348" s="11"/>
      <c r="N348" s="11"/>
      <c r="O348" s="11"/>
      <c r="P348" s="73"/>
    </row>
    <row r="349" spans="9:16" x14ac:dyDescent="0.25">
      <c r="I349" s="11"/>
      <c r="J349" s="11"/>
      <c r="K349" s="11"/>
      <c r="L349" s="11"/>
      <c r="M349" s="11"/>
      <c r="N349" s="11"/>
      <c r="O349" s="11"/>
      <c r="P349" s="73"/>
    </row>
    <row r="350" spans="9:16" x14ac:dyDescent="0.25">
      <c r="I350" s="11"/>
      <c r="J350" s="11"/>
      <c r="K350" s="11"/>
      <c r="L350" s="11"/>
      <c r="M350" s="11"/>
      <c r="N350" s="11"/>
      <c r="O350" s="11"/>
      <c r="P350" s="73"/>
    </row>
    <row r="351" spans="9:16" x14ac:dyDescent="0.25">
      <c r="I351" s="11"/>
      <c r="J351" s="11"/>
      <c r="K351" s="11"/>
      <c r="L351" s="11"/>
      <c r="M351" s="11"/>
      <c r="N351" s="11"/>
      <c r="O351" s="11"/>
      <c r="P351" s="73"/>
    </row>
    <row r="352" spans="9:16" x14ac:dyDescent="0.25">
      <c r="I352" s="11"/>
      <c r="J352" s="11"/>
      <c r="K352" s="11"/>
      <c r="L352" s="11"/>
      <c r="M352" s="11"/>
      <c r="N352" s="11"/>
      <c r="O352" s="11"/>
      <c r="P352" s="73"/>
    </row>
    <row r="353" spans="9:16" x14ac:dyDescent="0.25">
      <c r="I353" s="11"/>
      <c r="J353" s="11"/>
      <c r="K353" s="11"/>
      <c r="L353" s="11"/>
      <c r="M353" s="11"/>
      <c r="N353" s="11"/>
      <c r="O353" s="11"/>
      <c r="P353" s="73"/>
    </row>
    <row r="354" spans="9:16" x14ac:dyDescent="0.25">
      <c r="I354" s="11"/>
      <c r="J354" s="11"/>
      <c r="K354" s="11"/>
      <c r="L354" s="11"/>
      <c r="M354" s="11"/>
      <c r="N354" s="11"/>
      <c r="O354" s="11"/>
      <c r="P354" s="73"/>
    </row>
    <row r="355" spans="9:16" x14ac:dyDescent="0.25">
      <c r="I355" s="11"/>
      <c r="J355" s="11"/>
      <c r="K355" s="11"/>
      <c r="L355" s="11"/>
      <c r="M355" s="11"/>
      <c r="N355" s="11"/>
      <c r="O355" s="11"/>
      <c r="P355" s="73"/>
    </row>
    <row r="356" spans="9:16" x14ac:dyDescent="0.25">
      <c r="I356" s="11"/>
      <c r="J356" s="11"/>
      <c r="K356" s="11"/>
      <c r="L356" s="11"/>
      <c r="M356" s="11"/>
      <c r="N356" s="11"/>
      <c r="O356" s="11"/>
      <c r="P356" s="73"/>
    </row>
    <row r="357" spans="9:16" x14ac:dyDescent="0.25">
      <c r="I357" s="11"/>
      <c r="J357" s="11"/>
      <c r="K357" s="11"/>
      <c r="L357" s="11"/>
      <c r="M357" s="11"/>
      <c r="N357" s="11"/>
      <c r="O357" s="11"/>
      <c r="P357" s="73"/>
    </row>
    <row r="358" spans="9:16" x14ac:dyDescent="0.25">
      <c r="I358" s="11"/>
      <c r="J358" s="11"/>
      <c r="K358" s="11"/>
      <c r="L358" s="11"/>
      <c r="M358" s="11"/>
      <c r="N358" s="11"/>
      <c r="O358" s="11"/>
      <c r="P358" s="73"/>
    </row>
    <row r="359" spans="9:16" x14ac:dyDescent="0.25">
      <c r="I359" s="11"/>
      <c r="J359" s="11"/>
      <c r="K359" s="11"/>
      <c r="L359" s="11"/>
      <c r="M359" s="11"/>
      <c r="N359" s="11"/>
      <c r="O359" s="11"/>
      <c r="P359" s="73"/>
    </row>
    <row r="360" spans="9:16" x14ac:dyDescent="0.25">
      <c r="I360" s="11"/>
      <c r="J360" s="11"/>
      <c r="K360" s="11"/>
      <c r="L360" s="11"/>
      <c r="M360" s="11"/>
      <c r="N360" s="11"/>
      <c r="O360" s="11"/>
      <c r="P360" s="73"/>
    </row>
    <row r="361" spans="9:16" x14ac:dyDescent="0.25">
      <c r="I361" s="11"/>
      <c r="J361" s="11"/>
      <c r="K361" s="11"/>
      <c r="L361" s="11"/>
      <c r="M361" s="11"/>
      <c r="N361" s="11"/>
      <c r="O361" s="11"/>
      <c r="P361" s="73"/>
    </row>
    <row r="362" spans="9:16" x14ac:dyDescent="0.25">
      <c r="I362" s="11"/>
      <c r="J362" s="11"/>
      <c r="K362" s="11"/>
      <c r="L362" s="11"/>
      <c r="M362" s="11"/>
      <c r="N362" s="11"/>
      <c r="O362" s="11"/>
      <c r="P362" s="73"/>
    </row>
    <row r="363" spans="9:16" x14ac:dyDescent="0.25">
      <c r="I363" s="11"/>
      <c r="J363" s="11"/>
      <c r="K363" s="11"/>
      <c r="L363" s="11"/>
      <c r="M363" s="11"/>
      <c r="N363" s="11"/>
      <c r="O363" s="11"/>
      <c r="P363" s="73"/>
    </row>
    <row r="364" spans="9:16" x14ac:dyDescent="0.25">
      <c r="I364" s="11"/>
      <c r="J364" s="11"/>
      <c r="K364" s="11"/>
      <c r="L364" s="11"/>
      <c r="M364" s="11"/>
      <c r="N364" s="11"/>
      <c r="O364" s="11"/>
      <c r="P364" s="73"/>
    </row>
    <row r="365" spans="9:16" x14ac:dyDescent="0.25">
      <c r="I365" s="11"/>
      <c r="J365" s="11"/>
      <c r="K365" s="11"/>
      <c r="L365" s="11"/>
      <c r="M365" s="11"/>
      <c r="N365" s="11"/>
      <c r="O365" s="11"/>
      <c r="P365" s="73"/>
    </row>
    <row r="366" spans="9:16" x14ac:dyDescent="0.25">
      <c r="I366" s="11"/>
      <c r="J366" s="11"/>
      <c r="K366" s="11"/>
      <c r="L366" s="11"/>
      <c r="M366" s="11"/>
      <c r="N366" s="11"/>
      <c r="O366" s="11"/>
      <c r="P366" s="73"/>
    </row>
    <row r="367" spans="9:16" x14ac:dyDescent="0.25">
      <c r="I367" s="11"/>
      <c r="J367" s="11"/>
      <c r="K367" s="11"/>
      <c r="L367" s="11"/>
      <c r="M367" s="11"/>
      <c r="N367" s="11"/>
      <c r="O367" s="11"/>
      <c r="P367" s="73"/>
    </row>
    <row r="368" spans="9:16" x14ac:dyDescent="0.25">
      <c r="I368" s="11"/>
      <c r="J368" s="11"/>
      <c r="K368" s="11"/>
      <c r="L368" s="11"/>
      <c r="M368" s="11"/>
      <c r="N368" s="11"/>
      <c r="O368" s="11"/>
      <c r="P368" s="73"/>
    </row>
    <row r="369" spans="9:16" x14ac:dyDescent="0.25">
      <c r="I369" s="11"/>
      <c r="J369" s="11"/>
      <c r="K369" s="11"/>
      <c r="L369" s="11"/>
      <c r="M369" s="11"/>
      <c r="N369" s="11"/>
      <c r="O369" s="11"/>
      <c r="P369" s="73"/>
    </row>
    <row r="370" spans="9:16" x14ac:dyDescent="0.25">
      <c r="I370" s="11"/>
      <c r="J370" s="11"/>
      <c r="K370" s="11"/>
      <c r="L370" s="11"/>
      <c r="M370" s="11"/>
      <c r="N370" s="11"/>
      <c r="O370" s="11"/>
      <c r="P370" s="73"/>
    </row>
    <row r="371" spans="9:16" x14ac:dyDescent="0.25">
      <c r="I371" s="11"/>
      <c r="J371" s="11"/>
      <c r="K371" s="11"/>
      <c r="L371" s="11"/>
      <c r="M371" s="11"/>
      <c r="N371" s="11"/>
      <c r="O371" s="11"/>
      <c r="P371" s="73"/>
    </row>
    <row r="372" spans="9:16" x14ac:dyDescent="0.25">
      <c r="I372" s="11"/>
      <c r="J372" s="11"/>
      <c r="K372" s="11"/>
      <c r="L372" s="11"/>
      <c r="M372" s="11"/>
      <c r="N372" s="11"/>
      <c r="O372" s="11"/>
      <c r="P372" s="73"/>
    </row>
    <row r="373" spans="9:16" x14ac:dyDescent="0.25">
      <c r="I373" s="11"/>
      <c r="J373" s="11"/>
      <c r="K373" s="11"/>
      <c r="L373" s="11"/>
      <c r="M373" s="11"/>
      <c r="N373" s="11"/>
      <c r="O373" s="11"/>
      <c r="P373" s="73"/>
    </row>
    <row r="374" spans="9:16" x14ac:dyDescent="0.25">
      <c r="I374" s="11"/>
      <c r="J374" s="11"/>
      <c r="K374" s="11"/>
      <c r="L374" s="11"/>
      <c r="M374" s="11"/>
      <c r="N374" s="11"/>
      <c r="O374" s="11"/>
      <c r="P374" s="73"/>
    </row>
    <row r="375" spans="9:16" x14ac:dyDescent="0.25">
      <c r="I375" s="11"/>
      <c r="J375" s="11"/>
      <c r="K375" s="11"/>
      <c r="L375" s="11"/>
      <c r="M375" s="11"/>
      <c r="N375" s="11"/>
      <c r="O375" s="11"/>
      <c r="P375" s="73"/>
    </row>
    <row r="376" spans="9:16" x14ac:dyDescent="0.25">
      <c r="I376" s="11"/>
      <c r="J376" s="11"/>
      <c r="K376" s="11"/>
      <c r="L376" s="11"/>
      <c r="M376" s="11"/>
      <c r="N376" s="11"/>
      <c r="O376" s="11"/>
      <c r="P376" s="73"/>
    </row>
    <row r="377" spans="9:16" x14ac:dyDescent="0.25">
      <c r="I377" s="11"/>
      <c r="J377" s="11"/>
      <c r="K377" s="11"/>
      <c r="L377" s="11"/>
      <c r="M377" s="11"/>
      <c r="N377" s="11"/>
      <c r="O377" s="11"/>
      <c r="P377" s="73"/>
    </row>
    <row r="378" spans="9:16" x14ac:dyDescent="0.25">
      <c r="I378" s="11"/>
      <c r="J378" s="11"/>
      <c r="K378" s="11"/>
      <c r="L378" s="11"/>
      <c r="M378" s="11"/>
      <c r="N378" s="11"/>
      <c r="O378" s="11"/>
      <c r="P378" s="73"/>
    </row>
    <row r="379" spans="9:16" x14ac:dyDescent="0.25">
      <c r="I379" s="11"/>
      <c r="J379" s="11"/>
      <c r="K379" s="11"/>
      <c r="L379" s="11"/>
      <c r="M379" s="11"/>
      <c r="N379" s="11"/>
      <c r="O379" s="11"/>
      <c r="P379" s="73"/>
    </row>
    <row r="380" spans="9:16" x14ac:dyDescent="0.25">
      <c r="I380" s="11"/>
      <c r="J380" s="11"/>
      <c r="K380" s="11"/>
      <c r="L380" s="11"/>
      <c r="M380" s="11"/>
      <c r="N380" s="11"/>
      <c r="O380" s="11"/>
      <c r="P380" s="73"/>
    </row>
    <row r="381" spans="9:16" x14ac:dyDescent="0.25">
      <c r="I381" s="11"/>
      <c r="J381" s="11"/>
      <c r="K381" s="11"/>
      <c r="L381" s="11"/>
      <c r="M381" s="11"/>
      <c r="N381" s="11"/>
      <c r="O381" s="11"/>
      <c r="P381" s="73"/>
    </row>
    <row r="382" spans="9:16" x14ac:dyDescent="0.25">
      <c r="I382" s="11"/>
      <c r="J382" s="11"/>
      <c r="K382" s="11"/>
      <c r="L382" s="11"/>
      <c r="M382" s="11"/>
      <c r="N382" s="11"/>
      <c r="O382" s="11"/>
      <c r="P382" s="73"/>
    </row>
    <row r="383" spans="9:16" x14ac:dyDescent="0.25">
      <c r="I383" s="11"/>
      <c r="J383" s="11"/>
      <c r="K383" s="11"/>
      <c r="L383" s="11"/>
      <c r="M383" s="11"/>
      <c r="N383" s="11"/>
      <c r="O383" s="11"/>
      <c r="P383" s="73"/>
    </row>
    <row r="384" spans="9:16" x14ac:dyDescent="0.25">
      <c r="I384" s="11"/>
      <c r="J384" s="11"/>
      <c r="K384" s="11"/>
      <c r="L384" s="11"/>
      <c r="M384" s="11"/>
      <c r="N384" s="11"/>
      <c r="O384" s="11"/>
      <c r="P384" s="73"/>
    </row>
    <row r="385" spans="9:16" x14ac:dyDescent="0.25">
      <c r="I385" s="11"/>
      <c r="J385" s="11"/>
      <c r="K385" s="11"/>
      <c r="L385" s="11"/>
      <c r="M385" s="11"/>
      <c r="N385" s="11"/>
      <c r="O385" s="11"/>
      <c r="P385" s="73"/>
    </row>
    <row r="386" spans="9:16" x14ac:dyDescent="0.25">
      <c r="I386" s="11"/>
      <c r="J386" s="11"/>
      <c r="K386" s="11"/>
      <c r="L386" s="11"/>
      <c r="M386" s="11"/>
      <c r="N386" s="11"/>
      <c r="O386" s="11"/>
      <c r="P386" s="73"/>
    </row>
    <row r="387" spans="9:16" x14ac:dyDescent="0.25">
      <c r="I387" s="11"/>
      <c r="J387" s="11"/>
      <c r="K387" s="11"/>
      <c r="L387" s="11"/>
      <c r="M387" s="11"/>
      <c r="N387" s="11"/>
      <c r="O387" s="11"/>
      <c r="P387" s="73"/>
    </row>
    <row r="388" spans="9:16" x14ac:dyDescent="0.25">
      <c r="I388" s="11"/>
      <c r="J388" s="11"/>
      <c r="K388" s="11"/>
      <c r="L388" s="11"/>
      <c r="M388" s="11"/>
      <c r="N388" s="11"/>
      <c r="O388" s="11"/>
      <c r="P388" s="73"/>
    </row>
    <row r="389" spans="9:16" x14ac:dyDescent="0.25">
      <c r="I389" s="11"/>
      <c r="J389" s="11"/>
      <c r="K389" s="11"/>
      <c r="L389" s="11"/>
      <c r="M389" s="11"/>
      <c r="N389" s="11"/>
      <c r="O389" s="11"/>
      <c r="P389" s="73"/>
    </row>
    <row r="390" spans="9:16" x14ac:dyDescent="0.25">
      <c r="I390" s="11"/>
      <c r="J390" s="11"/>
      <c r="K390" s="11"/>
      <c r="L390" s="11"/>
      <c r="M390" s="11"/>
      <c r="N390" s="11"/>
      <c r="O390" s="11"/>
      <c r="P390" s="73"/>
    </row>
    <row r="391" spans="9:16" x14ac:dyDescent="0.25">
      <c r="I391" s="11"/>
      <c r="J391" s="11"/>
      <c r="K391" s="11"/>
      <c r="L391" s="11"/>
      <c r="M391" s="11"/>
      <c r="N391" s="11"/>
      <c r="O391" s="11"/>
      <c r="P391" s="73"/>
    </row>
    <row r="392" spans="9:16" x14ac:dyDescent="0.25">
      <c r="I392" s="11"/>
      <c r="J392" s="11"/>
      <c r="K392" s="11"/>
      <c r="L392" s="11"/>
      <c r="M392" s="11"/>
      <c r="N392" s="11"/>
      <c r="O392" s="11"/>
      <c r="P392" s="73"/>
    </row>
    <row r="393" spans="9:16" x14ac:dyDescent="0.25">
      <c r="I393" s="11"/>
      <c r="J393" s="11"/>
      <c r="K393" s="11"/>
      <c r="L393" s="11"/>
      <c r="M393" s="11"/>
      <c r="N393" s="11"/>
      <c r="O393" s="11"/>
      <c r="P393" s="73"/>
    </row>
    <row r="394" spans="9:16" x14ac:dyDescent="0.25">
      <c r="I394" s="11"/>
      <c r="J394" s="11"/>
      <c r="K394" s="11"/>
      <c r="L394" s="11"/>
      <c r="M394" s="11"/>
      <c r="N394" s="11"/>
      <c r="O394" s="11"/>
      <c r="P394" s="73"/>
    </row>
    <row r="395" spans="9:16" x14ac:dyDescent="0.25">
      <c r="I395" s="11"/>
      <c r="J395" s="11"/>
      <c r="K395" s="11"/>
      <c r="L395" s="11"/>
      <c r="M395" s="11"/>
      <c r="N395" s="11"/>
      <c r="O395" s="11"/>
      <c r="P395" s="73"/>
    </row>
    <row r="396" spans="9:16" x14ac:dyDescent="0.25">
      <c r="I396" s="11"/>
      <c r="J396" s="11"/>
      <c r="K396" s="11"/>
      <c r="L396" s="11"/>
      <c r="M396" s="11"/>
      <c r="N396" s="11"/>
      <c r="O396" s="11"/>
      <c r="P396" s="73"/>
    </row>
    <row r="397" spans="9:16" x14ac:dyDescent="0.25">
      <c r="I397" s="11"/>
      <c r="J397" s="11"/>
      <c r="K397" s="11"/>
      <c r="L397" s="11"/>
      <c r="M397" s="11"/>
      <c r="N397" s="11"/>
      <c r="O397" s="11"/>
      <c r="P397" s="73"/>
    </row>
    <row r="398" spans="9:16" x14ac:dyDescent="0.25">
      <c r="I398" s="11"/>
      <c r="J398" s="11"/>
      <c r="K398" s="11"/>
      <c r="L398" s="11"/>
      <c r="M398" s="11"/>
      <c r="N398" s="11"/>
      <c r="O398" s="11"/>
      <c r="P398" s="73"/>
    </row>
    <row r="399" spans="9:16" x14ac:dyDescent="0.25">
      <c r="I399" s="11"/>
      <c r="J399" s="11"/>
      <c r="K399" s="11"/>
      <c r="L399" s="11"/>
      <c r="M399" s="11"/>
      <c r="N399" s="11"/>
      <c r="O399" s="11"/>
      <c r="P399" s="73"/>
    </row>
    <row r="400" spans="9:16" x14ac:dyDescent="0.25">
      <c r="I400" s="11"/>
      <c r="J400" s="11"/>
      <c r="K400" s="11"/>
      <c r="L400" s="11"/>
      <c r="M400" s="11"/>
      <c r="N400" s="11"/>
      <c r="O400" s="11"/>
      <c r="P400" s="73"/>
    </row>
    <row r="401" spans="9:16" x14ac:dyDescent="0.25">
      <c r="I401" s="11"/>
      <c r="J401" s="11"/>
      <c r="K401" s="11"/>
      <c r="L401" s="11"/>
      <c r="M401" s="11"/>
      <c r="N401" s="11"/>
      <c r="O401" s="11"/>
      <c r="P401" s="73"/>
    </row>
    <row r="402" spans="9:16" x14ac:dyDescent="0.25">
      <c r="I402" s="11"/>
      <c r="J402" s="11"/>
      <c r="K402" s="11"/>
      <c r="L402" s="11"/>
      <c r="M402" s="11"/>
      <c r="N402" s="11"/>
      <c r="O402" s="11"/>
      <c r="P402" s="73"/>
    </row>
    <row r="403" spans="9:16" x14ac:dyDescent="0.25">
      <c r="I403" s="11"/>
      <c r="J403" s="11"/>
      <c r="K403" s="11"/>
      <c r="L403" s="11"/>
      <c r="M403" s="11"/>
      <c r="N403" s="11"/>
      <c r="O403" s="11"/>
      <c r="P403" s="73"/>
    </row>
  </sheetData>
  <sheetProtection autoFilter="0"/>
  <protectedRanges>
    <protectedRange sqref="N12:O13 K17:K22" name="Intervalo1"/>
    <protectedRange sqref="J4:O7" name="Intervalo2_1"/>
    <protectedRange sqref="K85" name="Intervalo1_1"/>
  </protectedRanges>
  <mergeCells count="22">
    <mergeCell ref="I9:O9"/>
    <mergeCell ref="J6:O6"/>
    <mergeCell ref="J4:O4"/>
    <mergeCell ref="I2:O2"/>
    <mergeCell ref="J5:O5"/>
    <mergeCell ref="J7:O7"/>
    <mergeCell ref="B1:F1"/>
    <mergeCell ref="I89:J89"/>
    <mergeCell ref="L89:O89"/>
    <mergeCell ref="I28:O28"/>
    <mergeCell ref="I30:O30"/>
    <mergeCell ref="I88:J88"/>
    <mergeCell ref="L88:O88"/>
    <mergeCell ref="M22:O22"/>
    <mergeCell ref="K86:O86"/>
    <mergeCell ref="I10:O10"/>
    <mergeCell ref="I12:M12"/>
    <mergeCell ref="N12:O12"/>
    <mergeCell ref="I13:M13"/>
    <mergeCell ref="K85:O85"/>
    <mergeCell ref="M23:O23"/>
    <mergeCell ref="N13:O13"/>
  </mergeCells>
  <phoneticPr fontId="9" type="noConversion"/>
  <conditionalFormatting sqref="K26">
    <cfRule type="expression" dxfId="6" priority="7" stopIfTrue="1">
      <formula>$L$26="NÃO OK"</formula>
    </cfRule>
  </conditionalFormatting>
  <conditionalFormatting sqref="L17:L26">
    <cfRule type="cellIs" dxfId="5" priority="8" stopIfTrue="1" operator="equal">
      <formula>"NÃO OK"</formula>
    </cfRule>
    <cfRule type="cellIs" dxfId="4" priority="9" stopIfTrue="1" operator="equal">
      <formula>"OK"</formula>
    </cfRule>
  </conditionalFormatting>
  <conditionalFormatting sqref="K17:K22 N12:O13 J4:O7">
    <cfRule type="expression" dxfId="3" priority="10" stopIfTrue="1">
      <formula>J4=""</formula>
    </cfRule>
  </conditionalFormatting>
  <conditionalFormatting sqref="I89:J89">
    <cfRule type="expression" dxfId="2" priority="3" stopIfTrue="1">
      <formula>$I$89=""</formula>
    </cfRule>
  </conditionalFormatting>
  <conditionalFormatting sqref="L89:O89">
    <cfRule type="expression" dxfId="1" priority="2" stopIfTrue="1">
      <formula>$L$89=""</formula>
    </cfRule>
  </conditionalFormatting>
  <conditionalFormatting sqref="K85:O85">
    <cfRule type="expression" dxfId="0" priority="1" stopIfTrue="1">
      <formula>$K$85=""</formula>
    </cfRule>
  </conditionalFormatting>
  <dataValidations count="4">
    <dataValidation type="decimal" allowBlank="1" showInputMessage="1" showErrorMessage="1" errorTitle="Erro de valores" error="Digite um valor maior do que 0." sqref="K23:K24">
      <formula1>0</formula1>
      <formula2>1</formula2>
    </dataValidation>
    <dataValidation type="list" allowBlank="1" showInputMessage="1" showErrorMessage="1" sqref="I10">
      <formula1>$I$77:$I$83</formula1>
    </dataValidation>
    <dataValidation type="decimal" allowBlank="1" showInputMessage="1" showErrorMessage="1" errorTitle="Valor não permitido" error="Digite um percentual entre 0% e 100%." sqref="N12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N13">
      <formula1>0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4" fitToWidth="3" fitToHeight="3" orientation="portrait" verticalDpi="597" r:id="rId1"/>
  <headerFooter alignWithMargins="0"/>
  <cellWatches>
    <cellWatch r="K24"/>
  </cellWatches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 sizeWithCells="1">
              <from>
                <xdr:col>8</xdr:col>
                <xdr:colOff>1704975</xdr:colOff>
                <xdr:row>27</xdr:row>
                <xdr:rowOff>200025</xdr:rowOff>
              </from>
              <to>
                <xdr:col>12</xdr:col>
                <xdr:colOff>342900</xdr:colOff>
                <xdr:row>27</xdr:row>
                <xdr:rowOff>704850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2" r:id="rId6">
          <objectPr defaultSize="0" autoPict="0" r:id="rId5">
            <anchor moveWithCells="1" sizeWithCells="1">
              <from>
                <xdr:col>16</xdr:col>
                <xdr:colOff>0</xdr:colOff>
                <xdr:row>27</xdr:row>
                <xdr:rowOff>200025</xdr:rowOff>
              </from>
              <to>
                <xdr:col>16</xdr:col>
                <xdr:colOff>0</xdr:colOff>
                <xdr:row>27</xdr:row>
                <xdr:rowOff>704850</xdr:rowOff>
              </to>
            </anchor>
          </objectPr>
        </oleObject>
      </mc:Choice>
      <mc:Fallback>
        <oleObject progId="Equation.3" shapeId="17412" r:id="rId6"/>
      </mc:Fallback>
    </mc:AlternateContent>
    <mc:AlternateContent xmlns:mc="http://schemas.openxmlformats.org/markup-compatibility/2006">
      <mc:Choice Requires="x14">
        <oleObject progId="Equation.3" shapeId="17424" r:id="rId7">
          <objectPr defaultSize="0" autoPict="0" r:id="rId5">
            <anchor moveWithCells="1" sizeWithCells="1">
              <from>
                <xdr:col>16</xdr:col>
                <xdr:colOff>0</xdr:colOff>
                <xdr:row>27</xdr:row>
                <xdr:rowOff>200025</xdr:rowOff>
              </from>
              <to>
                <xdr:col>16</xdr:col>
                <xdr:colOff>0</xdr:colOff>
                <xdr:row>27</xdr:row>
                <xdr:rowOff>704850</xdr:rowOff>
              </to>
            </anchor>
          </objectPr>
        </oleObject>
      </mc:Choice>
      <mc:Fallback>
        <oleObject progId="Equation.3" shapeId="17424" r:id="rId7"/>
      </mc:Fallback>
    </mc:AlternateContent>
    <mc:AlternateContent xmlns:mc="http://schemas.openxmlformats.org/markup-compatibility/2006">
      <mc:Choice Requires="x14">
        <oleObject progId="Equation.3" shapeId="17425" r:id="rId8">
          <objectPr defaultSize="0" autoPict="0" r:id="rId5">
            <anchor moveWithCells="1" sizeWithCells="1">
              <from>
                <xdr:col>16</xdr:col>
                <xdr:colOff>0</xdr:colOff>
                <xdr:row>27</xdr:row>
                <xdr:rowOff>200025</xdr:rowOff>
              </from>
              <to>
                <xdr:col>16</xdr:col>
                <xdr:colOff>0</xdr:colOff>
                <xdr:row>27</xdr:row>
                <xdr:rowOff>704850</xdr:rowOff>
              </to>
            </anchor>
          </objectPr>
        </oleObject>
      </mc:Choice>
      <mc:Fallback>
        <oleObject progId="Equation.3" shapeId="17425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/>
  <dimension ref="A9:N22"/>
  <sheetViews>
    <sheetView workbookViewId="0">
      <selection activeCell="I5" sqref="I5"/>
    </sheetView>
  </sheetViews>
  <sheetFormatPr defaultColWidth="8.7109375" defaultRowHeight="15" x14ac:dyDescent="0.25"/>
  <cols>
    <col min="1" max="8" width="8.7109375" customWidth="1"/>
    <col min="9" max="10" width="9.5703125" customWidth="1"/>
  </cols>
  <sheetData>
    <row r="9" spans="1:14" x14ac:dyDescent="0.25">
      <c r="A9" t="s">
        <v>31</v>
      </c>
      <c r="B9" s="122" t="s">
        <v>32</v>
      </c>
      <c r="C9" s="122"/>
      <c r="D9" s="122"/>
      <c r="E9" s="122" t="s">
        <v>51</v>
      </c>
      <c r="F9" s="122"/>
      <c r="G9" s="122"/>
      <c r="H9" s="122" t="s">
        <v>52</v>
      </c>
      <c r="I9" s="122"/>
      <c r="J9" s="122"/>
      <c r="K9" s="122"/>
      <c r="L9" s="122" t="s">
        <v>53</v>
      </c>
      <c r="M9" s="122"/>
      <c r="N9" s="122"/>
    </row>
    <row r="10" spans="1:14" x14ac:dyDescent="0.25">
      <c r="A10" t="s">
        <v>54</v>
      </c>
      <c r="B10" s="6" t="s">
        <v>1</v>
      </c>
      <c r="C10" s="6" t="s">
        <v>55</v>
      </c>
      <c r="D10" s="6" t="s">
        <v>56</v>
      </c>
      <c r="E10" s="6" t="s">
        <v>1</v>
      </c>
      <c r="F10" s="6" t="s">
        <v>55</v>
      </c>
      <c r="G10" s="6" t="s">
        <v>56</v>
      </c>
      <c r="H10" s="6" t="s">
        <v>1</v>
      </c>
      <c r="I10" s="6" t="s">
        <v>55</v>
      </c>
      <c r="J10" s="6" t="s">
        <v>57</v>
      </c>
      <c r="K10" s="6" t="s">
        <v>56</v>
      </c>
      <c r="L10" s="6" t="s">
        <v>1</v>
      </c>
      <c r="M10" s="6" t="s">
        <v>55</v>
      </c>
      <c r="N10" s="6" t="s">
        <v>56</v>
      </c>
    </row>
    <row r="11" spans="1:14" x14ac:dyDescent="0.25">
      <c r="A11" s="6">
        <v>1</v>
      </c>
      <c r="B11" s="7">
        <v>45</v>
      </c>
      <c r="C11" s="7">
        <v>5</v>
      </c>
      <c r="D11" s="7">
        <f>B11+C11</f>
        <v>50</v>
      </c>
      <c r="E11" s="7">
        <f>B11</f>
        <v>45</v>
      </c>
      <c r="F11" s="7">
        <f>C11</f>
        <v>5</v>
      </c>
      <c r="G11" s="7">
        <f>E11+F11</f>
        <v>50</v>
      </c>
      <c r="H11" s="8">
        <v>45</v>
      </c>
      <c r="I11" s="8">
        <v>5</v>
      </c>
      <c r="J11" s="9"/>
      <c r="K11" s="7">
        <f>H11+I11</f>
        <v>50</v>
      </c>
      <c r="L11" s="7">
        <f>H11</f>
        <v>45</v>
      </c>
      <c r="M11" s="7">
        <f>I11</f>
        <v>5</v>
      </c>
      <c r="N11" s="7">
        <f>L11+M11</f>
        <v>50</v>
      </c>
    </row>
    <row r="12" spans="1:14" x14ac:dyDescent="0.25">
      <c r="A12" s="6">
        <v>2</v>
      </c>
      <c r="B12" s="7">
        <f>90+B11</f>
        <v>135</v>
      </c>
      <c r="C12" s="7">
        <f>10+C11</f>
        <v>15</v>
      </c>
      <c r="D12" s="7">
        <f t="shared" ref="D12:D19" si="0">B12+C12</f>
        <v>150</v>
      </c>
      <c r="E12" s="7">
        <f t="shared" ref="E12:F14" si="1">B12-L11</f>
        <v>90</v>
      </c>
      <c r="F12" s="7">
        <f t="shared" si="1"/>
        <v>10</v>
      </c>
      <c r="G12" s="7">
        <f t="shared" ref="G12:G22" si="2">E12+F12</f>
        <v>100</v>
      </c>
      <c r="H12" s="8">
        <v>85</v>
      </c>
      <c r="I12" s="8">
        <v>15</v>
      </c>
      <c r="J12" s="9"/>
      <c r="K12" s="7">
        <f>H12+I12</f>
        <v>100</v>
      </c>
      <c r="L12" s="7">
        <f>H12+L11</f>
        <v>130</v>
      </c>
      <c r="M12" s="7">
        <f>I12+M11</f>
        <v>20</v>
      </c>
      <c r="N12" s="7">
        <f>L12+M12</f>
        <v>150</v>
      </c>
    </row>
    <row r="13" spans="1:14" x14ac:dyDescent="0.25">
      <c r="A13" s="6">
        <v>3</v>
      </c>
      <c r="B13" s="7">
        <f>90+B12</f>
        <v>225</v>
      </c>
      <c r="C13" s="7">
        <f>10+C12</f>
        <v>25</v>
      </c>
      <c r="D13" s="7">
        <f t="shared" si="0"/>
        <v>250</v>
      </c>
      <c r="E13" s="7">
        <f t="shared" si="1"/>
        <v>95</v>
      </c>
      <c r="F13" s="7">
        <f t="shared" si="1"/>
        <v>5</v>
      </c>
      <c r="G13" s="7">
        <f>E13+F13</f>
        <v>100</v>
      </c>
      <c r="H13" s="8">
        <v>80</v>
      </c>
      <c r="I13" s="8">
        <v>20</v>
      </c>
      <c r="J13" s="9"/>
      <c r="K13" s="7">
        <f t="shared" ref="K13:K22" si="3">H13+I13</f>
        <v>100</v>
      </c>
      <c r="L13" s="7">
        <f t="shared" ref="L13:L22" si="4">H13+L12</f>
        <v>210</v>
      </c>
      <c r="M13" s="7">
        <f t="shared" ref="M13:M22" si="5">I13+M12</f>
        <v>40</v>
      </c>
      <c r="N13" s="7">
        <f t="shared" ref="N13:N22" si="6">L13+M13</f>
        <v>250</v>
      </c>
    </row>
    <row r="14" spans="1:14" x14ac:dyDescent="0.25">
      <c r="A14" s="6">
        <v>4</v>
      </c>
      <c r="B14" s="7">
        <f>90+B13</f>
        <v>315</v>
      </c>
      <c r="C14" s="7">
        <f>10+C13</f>
        <v>35</v>
      </c>
      <c r="D14" s="7">
        <f t="shared" si="0"/>
        <v>350</v>
      </c>
      <c r="E14" s="7">
        <f t="shared" si="1"/>
        <v>105</v>
      </c>
      <c r="F14" s="7">
        <f t="shared" si="1"/>
        <v>-5</v>
      </c>
      <c r="G14" s="7">
        <f t="shared" si="2"/>
        <v>100</v>
      </c>
      <c r="H14" s="8">
        <v>100</v>
      </c>
      <c r="I14" s="8">
        <v>0</v>
      </c>
      <c r="J14" s="9"/>
      <c r="K14" s="7">
        <f t="shared" si="3"/>
        <v>100</v>
      </c>
      <c r="L14" s="7">
        <f t="shared" si="4"/>
        <v>310</v>
      </c>
      <c r="M14" s="7">
        <f t="shared" si="5"/>
        <v>40</v>
      </c>
      <c r="N14" s="7">
        <f t="shared" si="6"/>
        <v>350</v>
      </c>
    </row>
    <row r="15" spans="1:14" x14ac:dyDescent="0.25">
      <c r="A15" s="6">
        <v>5</v>
      </c>
      <c r="B15" s="7">
        <f>90+B14</f>
        <v>405</v>
      </c>
      <c r="C15" s="7">
        <f>10+C14</f>
        <v>45</v>
      </c>
      <c r="D15" s="7">
        <f t="shared" si="0"/>
        <v>450</v>
      </c>
      <c r="E15" s="7"/>
      <c r="F15" s="7"/>
      <c r="G15" s="7">
        <f t="shared" si="2"/>
        <v>0</v>
      </c>
      <c r="H15" s="8">
        <v>95</v>
      </c>
      <c r="I15" s="8">
        <v>5</v>
      </c>
      <c r="J15" s="9"/>
      <c r="K15" s="7">
        <f t="shared" si="3"/>
        <v>100</v>
      </c>
      <c r="L15" s="7">
        <f t="shared" si="4"/>
        <v>405</v>
      </c>
      <c r="M15" s="7">
        <f t="shared" si="5"/>
        <v>45</v>
      </c>
      <c r="N15" s="7">
        <f t="shared" si="6"/>
        <v>450</v>
      </c>
    </row>
    <row r="16" spans="1:14" x14ac:dyDescent="0.25">
      <c r="A16" s="6">
        <v>6</v>
      </c>
      <c r="B16" s="7">
        <f>45+B15</f>
        <v>450</v>
      </c>
      <c r="C16" s="7">
        <f>5+C15</f>
        <v>50</v>
      </c>
      <c r="D16" s="7">
        <f t="shared" si="0"/>
        <v>500</v>
      </c>
      <c r="E16" s="7"/>
      <c r="F16" s="7"/>
      <c r="G16" s="7">
        <f t="shared" si="2"/>
        <v>0</v>
      </c>
      <c r="H16" s="8">
        <v>45</v>
      </c>
      <c r="I16" s="8">
        <v>5</v>
      </c>
      <c r="J16" s="9"/>
      <c r="K16" s="7">
        <f t="shared" si="3"/>
        <v>50</v>
      </c>
      <c r="L16" s="7">
        <f t="shared" si="4"/>
        <v>450</v>
      </c>
      <c r="M16" s="7">
        <f t="shared" si="5"/>
        <v>50</v>
      </c>
      <c r="N16" s="7">
        <f t="shared" si="6"/>
        <v>500</v>
      </c>
    </row>
    <row r="17" spans="1:14" x14ac:dyDescent="0.25">
      <c r="A17" s="6">
        <v>7</v>
      </c>
      <c r="B17" s="7" t="e">
        <f>IF(#REF!=CC!$A17,#REF!,0)</f>
        <v>#REF!</v>
      </c>
      <c r="C17" s="7" t="e">
        <f>IF(#REF!=CC!$A17,#REF!,0)</f>
        <v>#REF!</v>
      </c>
      <c r="D17" s="7" t="e">
        <f t="shared" si="0"/>
        <v>#REF!</v>
      </c>
      <c r="E17" s="7"/>
      <c r="F17" s="7"/>
      <c r="G17" s="7">
        <f t="shared" si="2"/>
        <v>0</v>
      </c>
      <c r="H17" s="8">
        <v>1</v>
      </c>
      <c r="I17" s="8">
        <v>1</v>
      </c>
      <c r="J17" s="9"/>
      <c r="K17" s="7">
        <f t="shared" si="3"/>
        <v>2</v>
      </c>
      <c r="L17" s="7">
        <f t="shared" si="4"/>
        <v>451</v>
      </c>
      <c r="M17" s="7">
        <f t="shared" si="5"/>
        <v>51</v>
      </c>
      <c r="N17" s="7">
        <f t="shared" si="6"/>
        <v>502</v>
      </c>
    </row>
    <row r="18" spans="1:14" x14ac:dyDescent="0.25">
      <c r="A18" s="6">
        <v>8</v>
      </c>
      <c r="B18" s="7" t="e">
        <f>IF(#REF!=CC!$A18,#REF!,0)</f>
        <v>#REF!</v>
      </c>
      <c r="C18" s="7" t="e">
        <f>IF(#REF!=CC!$A18,#REF!,0)</f>
        <v>#REF!</v>
      </c>
      <c r="D18" s="7" t="e">
        <f t="shared" si="0"/>
        <v>#REF!</v>
      </c>
      <c r="E18" s="7"/>
      <c r="F18" s="7"/>
      <c r="G18" s="7">
        <f t="shared" si="2"/>
        <v>0</v>
      </c>
      <c r="H18" s="8">
        <v>1</v>
      </c>
      <c r="I18" s="8">
        <v>1</v>
      </c>
      <c r="J18" s="9"/>
      <c r="K18" s="7">
        <f t="shared" si="3"/>
        <v>2</v>
      </c>
      <c r="L18" s="7">
        <f t="shared" si="4"/>
        <v>452</v>
      </c>
      <c r="M18" s="7">
        <f t="shared" si="5"/>
        <v>52</v>
      </c>
      <c r="N18" s="7">
        <f t="shared" si="6"/>
        <v>504</v>
      </c>
    </row>
    <row r="19" spans="1:14" x14ac:dyDescent="0.25">
      <c r="A19" s="6">
        <v>9</v>
      </c>
      <c r="B19" s="7" t="e">
        <f>IF(#REF!=CC!$A19,#REF!,0)</f>
        <v>#REF!</v>
      </c>
      <c r="C19" s="7" t="e">
        <f>IF(#REF!=CC!$A19,#REF!,0)</f>
        <v>#REF!</v>
      </c>
      <c r="D19" s="7" t="e">
        <f t="shared" si="0"/>
        <v>#REF!</v>
      </c>
      <c r="E19" s="7"/>
      <c r="F19" s="7"/>
      <c r="G19" s="7">
        <f t="shared" si="2"/>
        <v>0</v>
      </c>
      <c r="H19" s="8">
        <v>1</v>
      </c>
      <c r="I19" s="8">
        <v>1</v>
      </c>
      <c r="J19" s="9"/>
      <c r="K19" s="7">
        <f t="shared" si="3"/>
        <v>2</v>
      </c>
      <c r="L19" s="7">
        <f t="shared" si="4"/>
        <v>453</v>
      </c>
      <c r="M19" s="7">
        <f t="shared" si="5"/>
        <v>53</v>
      </c>
      <c r="N19" s="7">
        <f t="shared" si="6"/>
        <v>506</v>
      </c>
    </row>
    <row r="20" spans="1:14" x14ac:dyDescent="0.25">
      <c r="A20" s="6">
        <v>10</v>
      </c>
      <c r="B20" s="7" t="e">
        <f>IF(#REF!=CC!$A20,#REF!,0)</f>
        <v>#REF!</v>
      </c>
      <c r="C20" s="7" t="e">
        <f>IF(#REF!=CC!$A20,#REF!,0)</f>
        <v>#REF!</v>
      </c>
      <c r="D20" s="7" t="e">
        <f>B20+C20</f>
        <v>#REF!</v>
      </c>
      <c r="E20" s="7"/>
      <c r="F20" s="7"/>
      <c r="G20" s="7">
        <f t="shared" si="2"/>
        <v>0</v>
      </c>
      <c r="H20" s="8">
        <v>1</v>
      </c>
      <c r="I20" s="8">
        <v>1</v>
      </c>
      <c r="J20" s="9"/>
      <c r="K20" s="7">
        <f t="shared" si="3"/>
        <v>2</v>
      </c>
      <c r="L20" s="7">
        <f t="shared" si="4"/>
        <v>454</v>
      </c>
      <c r="M20" s="7">
        <f t="shared" si="5"/>
        <v>54</v>
      </c>
      <c r="N20" s="7">
        <f t="shared" si="6"/>
        <v>508</v>
      </c>
    </row>
    <row r="21" spans="1:14" x14ac:dyDescent="0.25">
      <c r="A21" s="6">
        <v>11</v>
      </c>
      <c r="B21" s="7" t="e">
        <f>IF(#REF!=CC!$A21,#REF!,0)</f>
        <v>#REF!</v>
      </c>
      <c r="C21" s="7" t="e">
        <f>IF(#REF!=CC!$A21,#REF!,0)</f>
        <v>#REF!</v>
      </c>
      <c r="D21" s="7" t="e">
        <f>B21+C21</f>
        <v>#REF!</v>
      </c>
      <c r="E21" s="7"/>
      <c r="F21" s="7"/>
      <c r="G21" s="7">
        <f t="shared" si="2"/>
        <v>0</v>
      </c>
      <c r="H21" s="8">
        <v>1</v>
      </c>
      <c r="I21" s="8">
        <v>1</v>
      </c>
      <c r="J21" s="9"/>
      <c r="K21" s="7">
        <f t="shared" si="3"/>
        <v>2</v>
      </c>
      <c r="L21" s="7">
        <f t="shared" si="4"/>
        <v>455</v>
      </c>
      <c r="M21" s="7">
        <f t="shared" si="5"/>
        <v>55</v>
      </c>
      <c r="N21" s="7">
        <f t="shared" si="6"/>
        <v>510</v>
      </c>
    </row>
    <row r="22" spans="1:14" x14ac:dyDescent="0.25">
      <c r="A22" s="6">
        <v>12</v>
      </c>
      <c r="B22" s="7" t="e">
        <f>IF(#REF!=CC!$A22,#REF!,0)</f>
        <v>#REF!</v>
      </c>
      <c r="C22" s="7" t="e">
        <f>IF(#REF!=CC!$A22,#REF!,0)</f>
        <v>#REF!</v>
      </c>
      <c r="D22" s="7" t="e">
        <f>B22+C22</f>
        <v>#REF!</v>
      </c>
      <c r="E22" s="7"/>
      <c r="F22" s="7"/>
      <c r="G22" s="7">
        <f t="shared" si="2"/>
        <v>0</v>
      </c>
      <c r="H22" s="8">
        <v>1</v>
      </c>
      <c r="I22" s="8">
        <v>1</v>
      </c>
      <c r="J22" s="9"/>
      <c r="K22" s="7">
        <f t="shared" si="3"/>
        <v>2</v>
      </c>
      <c r="L22" s="7">
        <f t="shared" si="4"/>
        <v>456</v>
      </c>
      <c r="M22" s="7">
        <f t="shared" si="5"/>
        <v>56</v>
      </c>
      <c r="N22" s="7">
        <f t="shared" si="6"/>
        <v>512</v>
      </c>
    </row>
  </sheetData>
  <sheetProtection selectLockedCells="1" selectUnlockedCells="1"/>
  <mergeCells count="4">
    <mergeCell ref="B9:D9"/>
    <mergeCell ref="E9:G9"/>
    <mergeCell ref="H9:K9"/>
    <mergeCell ref="L9:N9"/>
  </mergeCells>
  <phoneticPr fontId="4" type="noConversion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PresentationFormat>Caixa Econômica Federal</PresentationFormat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Composição BDI</vt:lpstr>
      <vt:lpstr>CC</vt:lpstr>
      <vt:lpstr>'Composição BDI'!Area_de_impressao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Alexandre Conceicao Bernardi</dc:creator>
  <cp:lastModifiedBy>Rogério</cp:lastModifiedBy>
  <cp:revision>0</cp:revision>
  <cp:lastPrinted>2016-08-15T13:18:46Z</cp:lastPrinted>
  <dcterms:created xsi:type="dcterms:W3CDTF">2014-07-31T15:54:32Z</dcterms:created>
  <dcterms:modified xsi:type="dcterms:W3CDTF">2018-04-02T14:19:27Z</dcterms:modified>
  <cp:category>15.0300</cp:category>
</cp:coreProperties>
</file>